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Modernizace učeben ZŠ Slezská\ROZPOCET\"/>
    </mc:Choice>
  </mc:AlternateContent>
  <bookViews>
    <workbookView xWindow="0" yWindow="0" windowWidth="0" windowHeight="0"/>
  </bookViews>
  <sheets>
    <sheet name="Rekapitulace stavby" sheetId="1" r:id="rId1"/>
    <sheet name="01 - ZŠ Škrobálková - Cvi..." sheetId="2" r:id="rId2"/>
    <sheet name="02 - ZŠ Škrobálková - Cvi..." sheetId="3" r:id="rId3"/>
    <sheet name="03 - ZŠ Škrobálková - Pra..." sheetId="4" r:id="rId4"/>
    <sheet name="04 - ZŠ Škrobálková - Pra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ZŠ Škrobálková - Cvi...'!$C$104:$K$656</definedName>
    <definedName name="_xlnm.Print_Area" localSheetId="1">'01 - ZŠ Škrobálková - Cvi...'!$C$4:$J$39,'01 - ZŠ Škrobálková - Cvi...'!$C$45:$J$86,'01 - ZŠ Škrobálková - Cvi...'!$C$92:$K$656</definedName>
    <definedName name="_xlnm.Print_Titles" localSheetId="1">'01 - ZŠ Škrobálková - Cvi...'!$104:$104</definedName>
    <definedName name="_xlnm._FilterDatabase" localSheetId="2" hidden="1">'02 - ZŠ Škrobálková - Cvi...'!$C$80:$K$101</definedName>
    <definedName name="_xlnm.Print_Area" localSheetId="2">'02 - ZŠ Škrobálková - Cvi...'!$C$4:$J$39,'02 - ZŠ Škrobálková - Cvi...'!$C$45:$J$62,'02 - ZŠ Škrobálková - Cvi...'!$C$68:$K$101</definedName>
    <definedName name="_xlnm.Print_Titles" localSheetId="2">'02 - ZŠ Škrobálková - Cvi...'!$80:$80</definedName>
    <definedName name="_xlnm._FilterDatabase" localSheetId="3" hidden="1">'03 - ZŠ Škrobálková - Pra...'!$C$97:$K$328</definedName>
    <definedName name="_xlnm.Print_Area" localSheetId="3">'03 - ZŠ Škrobálková - Pra...'!$C$4:$J$39,'03 - ZŠ Škrobálková - Pra...'!$C$45:$J$79,'03 - ZŠ Škrobálková - Pra...'!$C$85:$K$328</definedName>
    <definedName name="_xlnm.Print_Titles" localSheetId="3">'03 - ZŠ Škrobálková - Pra...'!$97:$97</definedName>
    <definedName name="_xlnm._FilterDatabase" localSheetId="4" hidden="1">'04 - ZŠ Škrobálková - Pra...'!$C$80:$K$99</definedName>
    <definedName name="_xlnm.Print_Area" localSheetId="4">'04 - ZŠ Škrobálková - Pra...'!$C$4:$J$39,'04 - ZŠ Škrobálková - Pra...'!$C$45:$J$62,'04 - ZŠ Škrobálková - Pra...'!$C$68:$K$99</definedName>
    <definedName name="_xlnm.Print_Titles" localSheetId="4">'04 - ZŠ Škrobálková - Pra...'!$80:$80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4" r="J100"/>
  <c r="J37"/>
  <c r="J36"/>
  <c i="1" r="AY57"/>
  <c i="4" r="J35"/>
  <c i="1" r="AX57"/>
  <c i="4" r="BI326"/>
  <c r="BH326"/>
  <c r="BG326"/>
  <c r="BF326"/>
  <c r="T326"/>
  <c r="T325"/>
  <c r="R326"/>
  <c r="R325"/>
  <c r="P326"/>
  <c r="P325"/>
  <c r="BI323"/>
  <c r="BH323"/>
  <c r="BG323"/>
  <c r="BF323"/>
  <c r="T323"/>
  <c r="T322"/>
  <c r="T321"/>
  <c r="R323"/>
  <c r="R322"/>
  <c r="P323"/>
  <c r="P322"/>
  <c r="P321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67"/>
  <c r="BH267"/>
  <c r="BG267"/>
  <c r="BF267"/>
  <c r="T267"/>
  <c r="R267"/>
  <c r="P267"/>
  <c r="BI263"/>
  <c r="BH263"/>
  <c r="BG263"/>
  <c r="BF263"/>
  <c r="T263"/>
  <c r="R263"/>
  <c r="P263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7"/>
  <c r="BH137"/>
  <c r="BG137"/>
  <c r="BF137"/>
  <c r="T137"/>
  <c r="R137"/>
  <c r="P137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0"/>
  <c r="BH110"/>
  <c r="BG110"/>
  <c r="BF110"/>
  <c r="T110"/>
  <c r="R110"/>
  <c r="P110"/>
  <c r="BI102"/>
  <c r="BH102"/>
  <c r="BG102"/>
  <c r="BF102"/>
  <c r="T102"/>
  <c r="R102"/>
  <c r="P102"/>
  <c r="J61"/>
  <c r="J95"/>
  <c r="J94"/>
  <c r="F94"/>
  <c r="F92"/>
  <c r="E90"/>
  <c r="J55"/>
  <c r="J54"/>
  <c r="F54"/>
  <c r="F52"/>
  <c r="E50"/>
  <c r="J18"/>
  <c r="E18"/>
  <c r="F95"/>
  <c r="J17"/>
  <c r="J12"/>
  <c r="J92"/>
  <c r="E7"/>
  <c r="E88"/>
  <c i="3" r="J37"/>
  <c r="J36"/>
  <c i="1" r="AY56"/>
  <c i="3" r="J35"/>
  <c i="1" r="AX56"/>
  <c i="3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2" r="J37"/>
  <c r="J36"/>
  <c i="1" r="AY55"/>
  <c i="2" r="J35"/>
  <c i="1" r="AX55"/>
  <c i="2"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T647"/>
  <c r="R648"/>
  <c r="R647"/>
  <c r="P648"/>
  <c r="P647"/>
  <c r="BI630"/>
  <c r="BH630"/>
  <c r="BG630"/>
  <c r="BF630"/>
  <c r="T630"/>
  <c r="R630"/>
  <c r="P630"/>
  <c r="BI627"/>
  <c r="BH627"/>
  <c r="BG627"/>
  <c r="BF627"/>
  <c r="T627"/>
  <c r="R627"/>
  <c r="P627"/>
  <c r="BI623"/>
  <c r="BH623"/>
  <c r="BG623"/>
  <c r="BF623"/>
  <c r="T623"/>
  <c r="R623"/>
  <c r="P623"/>
  <c r="BI620"/>
  <c r="BH620"/>
  <c r="BG620"/>
  <c r="BF620"/>
  <c r="T620"/>
  <c r="R620"/>
  <c r="P620"/>
  <c r="BI613"/>
  <c r="BH613"/>
  <c r="BG613"/>
  <c r="BF613"/>
  <c r="T613"/>
  <c r="R613"/>
  <c r="P613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9"/>
  <c r="BH599"/>
  <c r="BG599"/>
  <c r="BF599"/>
  <c r="T599"/>
  <c r="R599"/>
  <c r="P599"/>
  <c r="BI596"/>
  <c r="BH596"/>
  <c r="BG596"/>
  <c r="BF596"/>
  <c r="T596"/>
  <c r="R596"/>
  <c r="P596"/>
  <c r="BI588"/>
  <c r="BH588"/>
  <c r="BG588"/>
  <c r="BF588"/>
  <c r="T588"/>
  <c r="R588"/>
  <c r="P588"/>
  <c r="BI584"/>
  <c r="BH584"/>
  <c r="BG584"/>
  <c r="BF584"/>
  <c r="T584"/>
  <c r="R584"/>
  <c r="P584"/>
  <c r="BI576"/>
  <c r="BH576"/>
  <c r="BG576"/>
  <c r="BF576"/>
  <c r="T576"/>
  <c r="R576"/>
  <c r="P576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44"/>
  <c r="BH544"/>
  <c r="BG544"/>
  <c r="BF544"/>
  <c r="T544"/>
  <c r="R544"/>
  <c r="P544"/>
  <c r="BI540"/>
  <c r="BH540"/>
  <c r="BG540"/>
  <c r="BF540"/>
  <c r="T540"/>
  <c r="R540"/>
  <c r="P540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T517"/>
  <c r="R518"/>
  <c r="R517"/>
  <c r="P518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0"/>
  <c r="BH470"/>
  <c r="BG470"/>
  <c r="BF470"/>
  <c r="T470"/>
  <c r="R470"/>
  <c r="P470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5"/>
  <c r="BH325"/>
  <c r="BG325"/>
  <c r="BF325"/>
  <c r="T325"/>
  <c r="T324"/>
  <c r="R325"/>
  <c r="R324"/>
  <c r="P325"/>
  <c r="P324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3"/>
  <c r="BH263"/>
  <c r="BG263"/>
  <c r="BF263"/>
  <c r="T263"/>
  <c r="R263"/>
  <c r="P263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19"/>
  <c r="BH219"/>
  <c r="BG219"/>
  <c r="BF219"/>
  <c r="T219"/>
  <c r="R219"/>
  <c r="P219"/>
  <c r="BI207"/>
  <c r="BH207"/>
  <c r="BG207"/>
  <c r="BF207"/>
  <c r="T207"/>
  <c r="R207"/>
  <c r="P207"/>
  <c r="BI203"/>
  <c r="BH203"/>
  <c r="BG203"/>
  <c r="BF203"/>
  <c r="T203"/>
  <c r="R203"/>
  <c r="P203"/>
  <c r="BI195"/>
  <c r="BH195"/>
  <c r="BG195"/>
  <c r="BF195"/>
  <c r="T195"/>
  <c r="R195"/>
  <c r="P195"/>
  <c r="BI188"/>
  <c r="BH188"/>
  <c r="BG188"/>
  <c r="BF188"/>
  <c r="T188"/>
  <c r="R188"/>
  <c r="P188"/>
  <c r="BI182"/>
  <c r="BH182"/>
  <c r="BG182"/>
  <c r="BF182"/>
  <c r="T182"/>
  <c r="R182"/>
  <c r="P182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J102"/>
  <c r="J101"/>
  <c r="F101"/>
  <c r="F99"/>
  <c r="E97"/>
  <c r="J55"/>
  <c r="J54"/>
  <c r="F54"/>
  <c r="F52"/>
  <c r="E50"/>
  <c r="J18"/>
  <c r="E18"/>
  <c r="F102"/>
  <c r="J17"/>
  <c r="J12"/>
  <c r="J52"/>
  <c r="E7"/>
  <c r="E95"/>
  <c i="1" r="L50"/>
  <c r="AM50"/>
  <c r="AM49"/>
  <c r="L49"/>
  <c r="AM47"/>
  <c r="L47"/>
  <c r="L45"/>
  <c r="L44"/>
  <c i="2" r="J434"/>
  <c r="J460"/>
  <c i="4" r="BK275"/>
  <c i="2" r="J410"/>
  <c r="J338"/>
  <c r="J613"/>
  <c r="BK651"/>
  <c i="3" r="BK94"/>
  <c i="2" r="BK372"/>
  <c r="J397"/>
  <c i="4" r="J305"/>
  <c i="2" r="J219"/>
  <c i="4" r="J241"/>
  <c i="2" r="BK466"/>
  <c i="4" r="J191"/>
  <c i="3" r="J86"/>
  <c i="2" r="BK560"/>
  <c r="J483"/>
  <c r="BK496"/>
  <c i="4" r="J302"/>
  <c i="2" r="BK125"/>
  <c r="J413"/>
  <c r="J620"/>
  <c r="BK311"/>
  <c r="J431"/>
  <c i="4" r="BK126"/>
  <c r="J160"/>
  <c i="2" r="J232"/>
  <c r="BK450"/>
  <c i="4" r="BK229"/>
  <c i="2" r="J463"/>
  <c r="BK303"/>
  <c r="BK499"/>
  <c r="J424"/>
  <c r="J596"/>
  <c r="J146"/>
  <c i="4" r="J267"/>
  <c i="2" r="J270"/>
  <c r="BK483"/>
  <c r="J518"/>
  <c r="BK121"/>
  <c i="4" r="J152"/>
  <c i="2" r="BK388"/>
  <c i="3" r="J98"/>
  <c i="4" r="J279"/>
  <c i="2" r="BK117"/>
  <c i="3" r="BK100"/>
  <c i="2" r="J603"/>
  <c r="BK570"/>
  <c r="BK382"/>
  <c r="J627"/>
  <c i="5" r="BK84"/>
  <c i="4" r="BK137"/>
  <c i="5" r="J92"/>
  <c i="2" r="BK251"/>
  <c i="4" r="J102"/>
  <c r="BK251"/>
  <c i="2" r="BK342"/>
  <c i="4" r="J309"/>
  <c r="J323"/>
  <c i="2" r="J564"/>
  <c r="BK248"/>
  <c i="4" r="BK283"/>
  <c r="BK170"/>
  <c r="BK129"/>
  <c i="2" r="BK544"/>
  <c r="BK317"/>
  <c r="BK480"/>
  <c r="BK620"/>
  <c i="4" r="BK102"/>
  <c r="BK208"/>
  <c i="2" r="J138"/>
  <c r="J372"/>
  <c r="BK169"/>
  <c i="4" r="BK255"/>
  <c r="BK178"/>
  <c r="J219"/>
  <c i="2" r="BK350"/>
  <c r="J169"/>
  <c r="J606"/>
  <c r="BK385"/>
  <c r="BK207"/>
  <c r="BK428"/>
  <c i="4" r="J229"/>
  <c i="2" r="BK505"/>
  <c r="J357"/>
  <c i="4" r="BK232"/>
  <c i="2" r="BK369"/>
  <c i="4" r="BK198"/>
  <c i="2" r="J108"/>
  <c r="J630"/>
  <c i="4" r="BK293"/>
  <c i="2" r="J366"/>
  <c i="4" r="BK305"/>
  <c i="2" r="BK648"/>
  <c r="J129"/>
  <c i="3" r="J92"/>
  <c i="2" r="J623"/>
  <c r="J511"/>
  <c r="BK219"/>
  <c r="BK330"/>
  <c r="BK654"/>
  <c r="J121"/>
  <c i="4" r="BK122"/>
  <c i="2" r="J248"/>
  <c r="J401"/>
  <c r="BK238"/>
  <c r="BK421"/>
  <c r="BK158"/>
  <c i="5" r="J88"/>
  <c i="2" r="BK514"/>
  <c i="4" r="J293"/>
  <c i="2" r="BK528"/>
  <c r="J158"/>
  <c i="5" r="BK92"/>
  <c i="2" r="BK460"/>
  <c i="4" r="BK110"/>
  <c r="BK205"/>
  <c i="2" r="BK588"/>
  <c i="4" r="J165"/>
  <c r="BK184"/>
  <c i="2" r="J342"/>
  <c i="5" r="BK86"/>
  <c i="2" r="BK174"/>
  <c r="J125"/>
  <c r="BK195"/>
  <c r="BK487"/>
  <c r="BK440"/>
  <c i="4" r="J170"/>
  <c i="2" r="J560"/>
  <c r="BK463"/>
  <c r="J251"/>
  <c i="4" r="J238"/>
  <c r="J122"/>
  <c i="2" r="BK321"/>
  <c r="BK609"/>
  <c r="BK338"/>
  <c i="4" r="BK309"/>
  <c i="2" r="J599"/>
  <c r="J528"/>
  <c r="BK394"/>
  <c r="BK379"/>
  <c i="3" r="J96"/>
  <c i="4" r="J149"/>
  <c i="5" r="BK98"/>
  <c i="2" r="BK567"/>
  <c i="3" r="J90"/>
  <c i="4" r="J275"/>
  <c i="2" r="J385"/>
  <c r="J428"/>
  <c i="4" r="J263"/>
  <c i="2" r="J207"/>
  <c i="4" r="J119"/>
  <c i="3" r="J94"/>
  <c i="4" r="BK244"/>
  <c i="2" r="BK564"/>
  <c r="J651"/>
  <c i="3" r="BK98"/>
  <c i="4" r="BK152"/>
  <c i="2" r="J544"/>
  <c r="J303"/>
  <c i="3" r="J84"/>
  <c i="2" r="BK416"/>
  <c i="4" r="J198"/>
  <c i="2" r="BK606"/>
  <c r="BK334"/>
  <c i="4" r="BK201"/>
  <c i="2" r="BK424"/>
  <c r="BK540"/>
  <c r="BK138"/>
  <c i="4" r="BK188"/>
  <c i="5" r="J84"/>
  <c i="2" r="BK502"/>
  <c i="3" r="BK90"/>
  <c i="4" r="J255"/>
  <c i="2" r="J421"/>
  <c r="J141"/>
  <c r="J182"/>
  <c r="J354"/>
  <c r="BK182"/>
  <c i="4" r="BK286"/>
  <c r="J126"/>
  <c i="2" r="BK407"/>
  <c r="BK241"/>
  <c r="J350"/>
  <c i="4" r="J244"/>
  <c r="BK235"/>
  <c i="2" r="J418"/>
  <c r="BK141"/>
  <c r="J487"/>
  <c r="BK354"/>
  <c i="4" r="J289"/>
  <c i="5" r="J96"/>
  <c i="2" r="BK437"/>
  <c r="BK556"/>
  <c r="BK133"/>
  <c r="J274"/>
  <c r="J334"/>
  <c i="4" r="BK156"/>
  <c i="2" r="J609"/>
  <c i="4" r="BK326"/>
  <c i="2" r="BK153"/>
  <c i="4" r="BK289"/>
  <c i="2" r="BK363"/>
  <c r="J404"/>
  <c i="4" r="BK212"/>
  <c i="2" r="BK285"/>
  <c r="BK244"/>
  <c r="BK431"/>
  <c r="BK232"/>
  <c i="4" r="J286"/>
  <c i="2" r="J188"/>
  <c r="J314"/>
  <c r="BK443"/>
  <c r="BK457"/>
  <c r="J416"/>
  <c i="4" r="BK312"/>
  <c i="2" r="J440"/>
  <c r="J244"/>
  <c r="J369"/>
  <c i="1" r="AS54"/>
  <c i="2" r="J499"/>
  <c r="BK623"/>
  <c i="4" r="J312"/>
  <c i="5" r="J94"/>
  <c i="2" r="J570"/>
  <c r="J490"/>
  <c i="4" r="J181"/>
  <c i="2" r="J437"/>
  <c r="J447"/>
  <c r="BK188"/>
  <c r="J164"/>
  <c r="J523"/>
  <c r="J317"/>
  <c i="4" r="BK149"/>
  <c i="5" r="BK96"/>
  <c i="2" r="J567"/>
  <c r="BK146"/>
  <c i="4" r="BK160"/>
  <c r="J188"/>
  <c i="2" r="BK410"/>
  <c r="J505"/>
  <c r="BK113"/>
  <c i="4" r="J194"/>
  <c i="2" r="J346"/>
  <c r="J153"/>
  <c i="3" r="J88"/>
  <c i="4" r="J222"/>
  <c i="2" r="J576"/>
  <c r="J654"/>
  <c r="J203"/>
  <c r="J375"/>
  <c r="BK357"/>
  <c r="BK477"/>
  <c r="BK453"/>
  <c i="4" r="BK302"/>
  <c i="2" r="J540"/>
  <c r="J457"/>
  <c i="4" r="J174"/>
  <c i="5" r="BK90"/>
  <c i="4" r="J205"/>
  <c i="2" r="BK584"/>
  <c i="4" r="BK194"/>
  <c i="2" r="BK314"/>
  <c i="4" r="J232"/>
  <c i="2" r="J278"/>
  <c r="J466"/>
  <c r="BK603"/>
  <c r="J496"/>
  <c r="BK375"/>
  <c i="4" r="BK323"/>
  <c i="2" r="BK129"/>
  <c i="3" r="BK92"/>
  <c i="2" r="J325"/>
  <c i="3" r="J100"/>
  <c i="4" r="BK263"/>
  <c i="2" r="BK397"/>
  <c r="BK511"/>
  <c i="5" r="J90"/>
  <c i="2" r="J294"/>
  <c r="J289"/>
  <c r="BK470"/>
  <c r="J502"/>
  <c i="4" r="BK226"/>
  <c i="3" r="BK86"/>
  <c i="2" r="J133"/>
  <c r="BK447"/>
  <c i="4" r="J247"/>
  <c r="J283"/>
  <c r="BK238"/>
  <c r="BK181"/>
  <c i="2" r="J648"/>
  <c r="J493"/>
  <c r="BK418"/>
  <c r="J174"/>
  <c r="J235"/>
  <c r="BK108"/>
  <c r="BK518"/>
  <c i="4" r="J212"/>
  <c i="2" r="BK493"/>
  <c r="J113"/>
  <c i="4" r="J326"/>
  <c r="J178"/>
  <c r="BK174"/>
  <c i="2" r="BK508"/>
  <c r="BK596"/>
  <c r="BK523"/>
  <c i="4" r="J235"/>
  <c i="2" r="J311"/>
  <c i="4" r="BK191"/>
  <c r="J226"/>
  <c i="2" r="J394"/>
  <c r="BK274"/>
  <c r="J360"/>
  <c i="4" r="BK267"/>
  <c i="2" r="J299"/>
  <c r="BK346"/>
  <c r="J263"/>
  <c r="J382"/>
  <c r="J285"/>
  <c r="BK235"/>
  <c i="4" r="BK165"/>
  <c i="5" r="J86"/>
  <c i="2" r="J588"/>
  <c r="J508"/>
  <c r="BK401"/>
  <c i="4" r="J110"/>
  <c i="2" r="J195"/>
  <c i="4" r="J146"/>
  <c i="2" r="BK289"/>
  <c r="BK630"/>
  <c r="J117"/>
  <c r="J584"/>
  <c r="J470"/>
  <c i="4" r="BK119"/>
  <c i="2" r="BK294"/>
  <c i="4" r="J251"/>
  <c i="2" r="J556"/>
  <c r="J391"/>
  <c r="BK325"/>
  <c i="5" r="J98"/>
  <c i="2" r="J407"/>
  <c i="4" r="J201"/>
  <c i="2" r="BK599"/>
  <c r="BK391"/>
  <c r="BK413"/>
  <c r="BK490"/>
  <c i="4" r="J184"/>
  <c i="2" r="J241"/>
  <c r="BK404"/>
  <c r="J477"/>
  <c i="3" r="BK96"/>
  <c i="4" r="J208"/>
  <c i="5" r="BK88"/>
  <c i="2" r="BK263"/>
  <c r="J453"/>
  <c r="BK434"/>
  <c r="J388"/>
  <c i="4" r="BK247"/>
  <c i="2" r="BK613"/>
  <c i="3" r="BK88"/>
  <c i="2" r="J450"/>
  <c r="BK366"/>
  <c r="J443"/>
  <c i="4" r="J137"/>
  <c i="2" r="BK299"/>
  <c r="J514"/>
  <c i="4" r="BK219"/>
  <c r="BK146"/>
  <c i="2" r="J238"/>
  <c r="J480"/>
  <c i="4" r="BK279"/>
  <c i="2" r="BK278"/>
  <c i="4" r="J156"/>
  <c i="2" r="J330"/>
  <c r="J363"/>
  <c r="BK360"/>
  <c i="4" r="BK222"/>
  <c r="J129"/>
  <c i="3" r="BK84"/>
  <c i="2" r="BK627"/>
  <c r="BK270"/>
  <c r="J321"/>
  <c i="5" r="BK94"/>
  <c i="2" r="BK203"/>
  <c r="J379"/>
  <c r="BK164"/>
  <c i="4" r="BK241"/>
  <c i="2" r="BK576"/>
  <c i="4" l="1" r="R321"/>
  <c i="2" r="BK107"/>
  <c r="J107"/>
  <c r="J61"/>
  <c r="R137"/>
  <c r="R310"/>
  <c r="P400"/>
  <c r="P469"/>
  <c r="P563"/>
  <c i="3" r="R83"/>
  <c r="R82"/>
  <c r="R81"/>
  <c i="2" r="P107"/>
  <c r="BK247"/>
  <c r="J247"/>
  <c r="J65"/>
  <c r="R400"/>
  <c r="R456"/>
  <c r="T522"/>
  <c r="BK163"/>
  <c r="J163"/>
  <c r="J64"/>
  <c r="BK400"/>
  <c r="J400"/>
  <c r="J72"/>
  <c r="BK469"/>
  <c r="J469"/>
  <c r="J76"/>
  <c r="R563"/>
  <c r="R107"/>
  <c r="BK329"/>
  <c r="J329"/>
  <c r="J69"/>
  <c r="R378"/>
  <c r="R446"/>
  <c r="R469"/>
  <c r="BK602"/>
  <c r="J602"/>
  <c r="J81"/>
  <c r="T163"/>
  <c r="P353"/>
  <c r="T427"/>
  <c r="T456"/>
  <c r="P522"/>
  <c r="P602"/>
  <c r="R650"/>
  <c r="R646"/>
  <c r="T247"/>
  <c r="R329"/>
  <c r="BK427"/>
  <c r="J427"/>
  <c r="J73"/>
  <c r="BK486"/>
  <c r="J486"/>
  <c r="J77"/>
  <c r="R612"/>
  <c i="3" r="BK83"/>
  <c r="J83"/>
  <c r="J61"/>
  <c i="2" r="P163"/>
  <c r="P329"/>
  <c r="T378"/>
  <c r="P456"/>
  <c r="T563"/>
  <c r="T137"/>
  <c r="P310"/>
  <c r="T353"/>
  <c r="P446"/>
  <c r="T469"/>
  <c r="T612"/>
  <c r="T650"/>
  <c r="T646"/>
  <c i="3" r="T83"/>
  <c r="T82"/>
  <c r="T81"/>
  <c i="2" r="BK137"/>
  <c r="J137"/>
  <c r="J62"/>
  <c r="BK310"/>
  <c r="J310"/>
  <c r="J66"/>
  <c r="T329"/>
  <c r="R427"/>
  <c r="T486"/>
  <c r="R602"/>
  <c r="BK650"/>
  <c r="J650"/>
  <c r="J85"/>
  <c i="3" r="P83"/>
  <c r="P82"/>
  <c r="P81"/>
  <c i="1" r="AU56"/>
  <c i="2" r="T107"/>
  <c r="P378"/>
  <c r="T446"/>
  <c r="BK563"/>
  <c r="J563"/>
  <c r="J80"/>
  <c r="P650"/>
  <c r="P646"/>
  <c r="R247"/>
  <c r="R353"/>
  <c r="BK456"/>
  <c r="J456"/>
  <c r="J75"/>
  <c r="R522"/>
  <c r="P137"/>
  <c r="T310"/>
  <c r="T400"/>
  <c r="P486"/>
  <c r="BK612"/>
  <c r="J612"/>
  <c r="J82"/>
  <c r="P247"/>
  <c r="BK353"/>
  <c r="J353"/>
  <c r="J70"/>
  <c r="P427"/>
  <c r="R486"/>
  <c r="P612"/>
  <c i="4" r="T101"/>
  <c r="BK125"/>
  <c r="J125"/>
  <c r="J63"/>
  <c r="R125"/>
  <c r="P125"/>
  <c r="BK177"/>
  <c r="J177"/>
  <c r="J68"/>
  <c r="BK145"/>
  <c r="J145"/>
  <c r="J64"/>
  <c r="P164"/>
  <c r="BK187"/>
  <c r="J187"/>
  <c r="J69"/>
  <c i="2" r="R163"/>
  <c r="BK378"/>
  <c r="J378"/>
  <c r="J71"/>
  <c r="BK446"/>
  <c r="J446"/>
  <c r="J74"/>
  <c r="BK522"/>
  <c r="J522"/>
  <c r="J79"/>
  <c r="T602"/>
  <c i="4" r="BK101"/>
  <c r="J101"/>
  <c r="J62"/>
  <c r="R145"/>
  <c r="T187"/>
  <c r="P101"/>
  <c r="BK197"/>
  <c r="J197"/>
  <c r="J70"/>
  <c r="T125"/>
  <c r="T164"/>
  <c r="R177"/>
  <c r="P187"/>
  <c r="R197"/>
  <c r="R101"/>
  <c r="T145"/>
  <c r="BK211"/>
  <c r="J211"/>
  <c r="J71"/>
  <c r="P145"/>
  <c r="BK164"/>
  <c r="R164"/>
  <c r="P177"/>
  <c r="T177"/>
  <c r="R187"/>
  <c r="P197"/>
  <c r="T197"/>
  <c r="P211"/>
  <c r="R211"/>
  <c r="T211"/>
  <c r="BK225"/>
  <c r="J225"/>
  <c r="J72"/>
  <c r="P225"/>
  <c r="R225"/>
  <c r="T225"/>
  <c r="BK250"/>
  <c r="J250"/>
  <c r="J73"/>
  <c r="P250"/>
  <c r="R250"/>
  <c r="T250"/>
  <c r="BK282"/>
  <c r="J282"/>
  <c r="J74"/>
  <c r="P282"/>
  <c r="R282"/>
  <c r="T282"/>
  <c r="BK292"/>
  <c r="J292"/>
  <c r="J75"/>
  <c r="P292"/>
  <c r="R292"/>
  <c r="T292"/>
  <c i="5" r="BK83"/>
  <c r="J83"/>
  <c r="J61"/>
  <c r="P83"/>
  <c r="P82"/>
  <c r="P81"/>
  <c i="1" r="AU58"/>
  <c i="5" r="R83"/>
  <c r="R82"/>
  <c r="R81"/>
  <c r="T83"/>
  <c r="T82"/>
  <c r="T81"/>
  <c i="2" r="BK324"/>
  <c r="J324"/>
  <c r="J67"/>
  <c r="BK647"/>
  <c r="BK646"/>
  <c r="J646"/>
  <c r="J83"/>
  <c r="BK157"/>
  <c r="J157"/>
  <c r="J63"/>
  <c r="BK517"/>
  <c r="J517"/>
  <c r="J78"/>
  <c i="4" r="BK159"/>
  <c r="J159"/>
  <c r="J65"/>
  <c r="BK322"/>
  <c r="J322"/>
  <c r="J77"/>
  <c r="BK325"/>
  <c r="J325"/>
  <c r="J78"/>
  <c i="5" r="E71"/>
  <c r="BE90"/>
  <c r="J52"/>
  <c i="4" r="J164"/>
  <c r="J67"/>
  <c r="BK99"/>
  <c r="BK321"/>
  <c r="J321"/>
  <c r="J76"/>
  <c i="5" r="BE86"/>
  <c r="BE92"/>
  <c r="BE84"/>
  <c r="F55"/>
  <c r="BE88"/>
  <c r="BE96"/>
  <c r="BE98"/>
  <c r="BE94"/>
  <c i="4" r="E48"/>
  <c r="BE152"/>
  <c r="F55"/>
  <c r="BE194"/>
  <c r="BE178"/>
  <c r="J52"/>
  <c r="BE212"/>
  <c i="3" r="BK82"/>
  <c r="J82"/>
  <c r="J60"/>
  <c i="4" r="BE205"/>
  <c r="BE222"/>
  <c r="BE170"/>
  <c r="BE174"/>
  <c r="BE184"/>
  <c r="BE188"/>
  <c r="BE235"/>
  <c r="BE181"/>
  <c r="BE232"/>
  <c r="BE238"/>
  <c r="BE251"/>
  <c r="BE255"/>
  <c r="BE110"/>
  <c r="BE149"/>
  <c r="BE279"/>
  <c r="BE122"/>
  <c r="BE160"/>
  <c r="BE267"/>
  <c r="BE293"/>
  <c r="BE305"/>
  <c r="BE312"/>
  <c r="BE283"/>
  <c r="BE323"/>
  <c r="BE201"/>
  <c r="BE241"/>
  <c r="BE286"/>
  <c r="BE126"/>
  <c r="BE129"/>
  <c r="BE165"/>
  <c r="BE198"/>
  <c r="BE226"/>
  <c r="BE247"/>
  <c r="BE302"/>
  <c r="BE102"/>
  <c r="BE137"/>
  <c r="BE208"/>
  <c r="BE229"/>
  <c r="BE275"/>
  <c r="BE119"/>
  <c r="BE146"/>
  <c r="BE244"/>
  <c r="BE263"/>
  <c r="BE309"/>
  <c r="BE219"/>
  <c r="BE326"/>
  <c r="BE156"/>
  <c r="BE191"/>
  <c r="BE289"/>
  <c i="2" r="BK106"/>
  <c r="J106"/>
  <c r="J60"/>
  <c i="3" r="E71"/>
  <c i="2" r="J647"/>
  <c r="J84"/>
  <c i="3" r="F55"/>
  <c i="2" r="BK328"/>
  <c r="J328"/>
  <c r="J68"/>
  <c i="3" r="BE96"/>
  <c r="BE88"/>
  <c r="J75"/>
  <c r="BE84"/>
  <c r="BE92"/>
  <c r="BE94"/>
  <c r="BE98"/>
  <c r="BE100"/>
  <c r="BE90"/>
  <c r="BE86"/>
  <c i="2" r="BE360"/>
  <c r="BE424"/>
  <c r="BE385"/>
  <c r="BE394"/>
  <c r="BE416"/>
  <c r="BE382"/>
  <c r="BE413"/>
  <c r="BE418"/>
  <c r="BE450"/>
  <c r="BE431"/>
  <c r="E48"/>
  <c r="BE138"/>
  <c r="BE141"/>
  <c r="BE182"/>
  <c r="BE203"/>
  <c r="BE241"/>
  <c r="BE325"/>
  <c r="BE342"/>
  <c r="BE354"/>
  <c r="BE369"/>
  <c r="BE437"/>
  <c r="BE453"/>
  <c r="BE460"/>
  <c r="BE630"/>
  <c r="BE129"/>
  <c r="BE164"/>
  <c r="BE251"/>
  <c r="BE263"/>
  <c r="BE278"/>
  <c r="BE289"/>
  <c r="BE303"/>
  <c r="BE314"/>
  <c r="BE321"/>
  <c r="BE350"/>
  <c r="BE421"/>
  <c r="BE470"/>
  <c r="BE299"/>
  <c r="BE346"/>
  <c r="BE410"/>
  <c r="BE466"/>
  <c r="BE648"/>
  <c r="BE528"/>
  <c r="BE505"/>
  <c r="BE540"/>
  <c r="BE567"/>
  <c r="BE556"/>
  <c r="BE463"/>
  <c r="BE493"/>
  <c r="BE499"/>
  <c r="BE603"/>
  <c r="BE623"/>
  <c r="BE627"/>
  <c r="BE651"/>
  <c r="F55"/>
  <c r="BE113"/>
  <c r="BE117"/>
  <c r="BE121"/>
  <c r="BE158"/>
  <c r="BE169"/>
  <c r="BE219"/>
  <c r="BE232"/>
  <c r="BE270"/>
  <c r="BE285"/>
  <c r="BE294"/>
  <c r="BE388"/>
  <c r="BE457"/>
  <c r="BE480"/>
  <c r="BE508"/>
  <c r="BE560"/>
  <c r="BE570"/>
  <c r="BE483"/>
  <c r="BE496"/>
  <c r="BE518"/>
  <c r="BE544"/>
  <c r="BE502"/>
  <c r="BE584"/>
  <c r="BE613"/>
  <c r="BE620"/>
  <c r="BE654"/>
  <c r="BE576"/>
  <c r="J99"/>
  <c r="BE153"/>
  <c r="BE174"/>
  <c r="BE188"/>
  <c r="BE195"/>
  <c r="BE207"/>
  <c r="BE235"/>
  <c r="BE238"/>
  <c r="BE334"/>
  <c r="BE372"/>
  <c r="BE440"/>
  <c r="BE443"/>
  <c r="BE447"/>
  <c r="BE487"/>
  <c r="BE490"/>
  <c r="BE564"/>
  <c r="BE606"/>
  <c r="BE511"/>
  <c r="BE599"/>
  <c r="BE609"/>
  <c r="BE366"/>
  <c r="BE375"/>
  <c r="BE379"/>
  <c r="BE391"/>
  <c r="BE401"/>
  <c r="BE404"/>
  <c r="BE434"/>
  <c r="BE477"/>
  <c r="BE596"/>
  <c r="BE248"/>
  <c r="BE274"/>
  <c r="BE338"/>
  <c r="BE407"/>
  <c r="BE108"/>
  <c r="BE133"/>
  <c r="BE317"/>
  <c r="BE363"/>
  <c r="BE397"/>
  <c r="BE125"/>
  <c r="BE146"/>
  <c r="BE244"/>
  <c r="BE311"/>
  <c r="BE330"/>
  <c r="BE357"/>
  <c r="BE428"/>
  <c r="BE514"/>
  <c r="BE523"/>
  <c r="BE588"/>
  <c r="F36"/>
  <c i="1" r="BC55"/>
  <c i="4" r="F37"/>
  <c i="1" r="BD57"/>
  <c i="4" r="F36"/>
  <c i="1" r="BC57"/>
  <c i="3" r="J34"/>
  <c i="1" r="AW56"/>
  <c i="3" r="F34"/>
  <c i="1" r="BA56"/>
  <c i="5" r="J34"/>
  <c i="1" r="AW58"/>
  <c i="5" r="F37"/>
  <c i="1" r="BD58"/>
  <c i="3" r="F37"/>
  <c i="1" r="BD56"/>
  <c i="4" r="F34"/>
  <c i="1" r="BA57"/>
  <c i="3" r="F35"/>
  <c i="1" r="BB56"/>
  <c i="5" r="F35"/>
  <c i="1" r="BB58"/>
  <c i="5" r="F36"/>
  <c i="1" r="BC58"/>
  <c i="4" r="F35"/>
  <c i="1" r="BB57"/>
  <c i="3" r="F36"/>
  <c i="1" r="BC56"/>
  <c i="5" r="F34"/>
  <c i="1" r="BA58"/>
  <c i="4" r="J34"/>
  <c i="1" r="AW57"/>
  <c i="2" r="F34"/>
  <c i="1" r="BA55"/>
  <c i="2" r="F37"/>
  <c i="1" r="BD55"/>
  <c i="2" r="J34"/>
  <c i="1" r="AW55"/>
  <c i="2" r="F35"/>
  <c i="1" r="BB55"/>
  <c i="4" l="1" r="R99"/>
  <c i="2" r="T328"/>
  <c i="4" r="T163"/>
  <c r="BK163"/>
  <c r="J163"/>
  <c r="J66"/>
  <c r="P99"/>
  <c i="2" r="R106"/>
  <c r="T106"/>
  <c r="T105"/>
  <c r="R328"/>
  <c r="P328"/>
  <c i="4" r="R163"/>
  <c r="P163"/>
  <c r="T99"/>
  <c r="T98"/>
  <c i="2" r="P106"/>
  <c i="5" r="BK82"/>
  <c r="J82"/>
  <c r="J60"/>
  <c i="4" r="J99"/>
  <c r="J60"/>
  <c i="3" r="BK81"/>
  <c r="J81"/>
  <c r="J59"/>
  <c i="2" r="BK105"/>
  <c r="J105"/>
  <c r="J59"/>
  <c i="3" r="F33"/>
  <c i="1" r="AZ56"/>
  <c i="2" r="F33"/>
  <c i="1" r="AZ55"/>
  <c i="4" r="F33"/>
  <c i="1" r="AZ57"/>
  <c i="3" r="J33"/>
  <c i="1" r="AV56"/>
  <c r="AT56"/>
  <c r="BB54"/>
  <c r="AX54"/>
  <c i="4" r="J33"/>
  <c i="1" r="AV57"/>
  <c r="AT57"/>
  <c i="2" r="J33"/>
  <c i="1" r="AV55"/>
  <c r="AT55"/>
  <c i="5" r="F33"/>
  <c i="1" r="AZ58"/>
  <c i="5" r="J33"/>
  <c i="1" r="AV58"/>
  <c r="AT58"/>
  <c r="BA54"/>
  <c r="W30"/>
  <c r="BD54"/>
  <c r="W33"/>
  <c r="BC54"/>
  <c r="AY54"/>
  <c i="4" l="1" r="P98"/>
  <c i="1" r="AU57"/>
  <c i="2" r="P105"/>
  <c i="1" r="AU55"/>
  <c i="2" r="R105"/>
  <c i="4" r="R98"/>
  <c r="BK98"/>
  <c r="J98"/>
  <c r="J59"/>
  <c i="5" r="BK81"/>
  <c r="J81"/>
  <c r="J59"/>
  <c i="2" r="J30"/>
  <c i="1" r="AG55"/>
  <c i="3" r="J30"/>
  <c i="1" r="AG56"/>
  <c r="AN56"/>
  <c r="AW54"/>
  <c r="AK30"/>
  <c r="AZ54"/>
  <c r="AV54"/>
  <c r="AK29"/>
  <c r="W32"/>
  <c r="W31"/>
  <c i="3" l="1" r="J39"/>
  <c i="2" r="J39"/>
  <c i="1" r="AN55"/>
  <c r="AU54"/>
  <c i="5" r="J30"/>
  <c i="1" r="AG58"/>
  <c r="AT54"/>
  <c i="4" r="J30"/>
  <c i="1" r="AG57"/>
  <c r="AN57"/>
  <c r="W29"/>
  <c i="5" l="1" r="J39"/>
  <c i="4" r="J39"/>
  <c i="1"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<sst xmlns="http://schemas.openxmlformats.org/spreadsheetml/2006/main">
  <si>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</si>
  <si>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</si>
  <si>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</si>
  <si>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</si>
  <si>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</si>
  <si>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{f84fb2da-537b-4883-b3f3-c6cb1646f701}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</si>
  <si>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</si>
  <si>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</si>
  <si>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</si>
  <si>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</si>
  <si>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</si>
  <si>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</si>
  <si>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</si>
  <si>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</si>
  <si>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</si>
  <si>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</si>
  <si>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</si>
  <si>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</si>
  <si>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</si>
  <si>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/>
  </si>
  <si>
    <t>CC-CZ:</t>
  </si>
  <si>
    <t>Místo:</t>
  </si>
  <si>
    <t>Slezská Ostrava</t>
  </si>
  <si>
    <t>Datum:</t>
  </si>
  <si>
    <t>30. 11. 2021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</si>
  <si>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</si>
  <si>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</si>
  <si>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</si>
  <si>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</si>
  <si>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</si>
  <si>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</si>
  <si>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</si>
  <si>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</si>
  <si>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</si>
  <si>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</si>
  <si>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</si>
  <si>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</si>
  <si>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</si>
  <si>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</si>
  <si>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</si>
  <si>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</si>
  <si>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</si>
  <si>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</si>
  <si>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</si>
  <si>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</si>
  <si>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</si>
  <si>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</si>
  <si>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</si>
  <si>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</si>
  <si>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</si>
  <si>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</si>
  <si>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</si>
  <si>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</si>
  <si>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</si>
  <si>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</si>
  <si>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</si>
  <si>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</si>
  <si>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</si>
  <si>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</si>
  <si>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</si>
  <si>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</si>
  <si>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</si>
  <si>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</si>
  <si>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</si>
  <si>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</si>
  <si>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</si>
  <si>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</si>
  <si>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</si>
  <si>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</si>
  <si>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</si>
  <si>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</si>
  <si>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</si>
  <si>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</si>
  <si>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</si>
  <si>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</si>
  <si>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</si>
  <si>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</si>
  <si>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</si>
  <si>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ZŠ Škrobálková - Cvičná kuchyňka - stavební část</t>
  </si>
  <si>
    <t>STA</t>
  </si>
  <si>
    <t>1</t>
  </si>
  <si>
    <t>{5753dba5-707a-4dee-8e08-182fbca4cfc8}</t>
  </si>
  <si>
    <t>2</t>
  </si>
  <si>
    <t>02</t>
  </si>
  <si>
    <t>ZŠ Škrobálková - Cvičná kuchyňka - interiér</t>
  </si>
  <si>
    <t>{cf44d514-55a4-4c61-8a3e-b34eb8da209c}</t>
  </si>
  <si>
    <t>03</t>
  </si>
  <si>
    <t>ZŠ Škrobálková - Pracovní dílny - stavební část</t>
  </si>
  <si>
    <t>{0fa4b238-9ee5-4b87-a5e9-98c2fb7e3cf3}</t>
  </si>
  <si>
    <t>ZŠ Škrobálková - Pracovní dílny - interiér</t>
  </si>
  <si>
    <t>{313732e0-4f94-4733-acbd-0f21fa431272}</t>
  </si>
  <si>
    <t>KRYCÍ LIST SOUPISU PRACÍ</t>
  </si>
  <si>
    <t>Objekt:</t>
  </si>
  <si>
    <t>01 - ZŠ Škrobálková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</si>
  <si>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</si>
  <si>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</si>
  <si>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</si>
  <si>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</si>
  <si>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</si>
  <si>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</si>
  <si>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</si>
  <si>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</si>
  <si>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</si>
  <si>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</si>
  <si>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</si>
  <si>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</si>
  <si>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</si>
  <si>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</si>
  <si>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</si>
  <si>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</si>
  <si>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</si>
  <si>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</si>
  <si>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</si>
  <si>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</si>
  <si>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</si>
  <si>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</si>
  <si>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</si>
  <si>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</si>
  <si>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</si>
  <si>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</si>
  <si>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</si>
  <si>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</si>
  <si>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</si>
  <si>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</si>
  <si>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</si>
  <si>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</si>
  <si>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</si>
  <si>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</si>
  <si>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</si>
  <si>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</si>
  <si>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</si>
  <si>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</si>
  <si>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</si>
  <si>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</si>
  <si>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</si>
  <si>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</si>
  <si>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</si>
  <si>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</si>
  <si>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</si>
  <si>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</si>
  <si>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</si>
  <si>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</si>
  <si>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</si>
  <si>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 skupiny 1 až 3 ručně</t>
  </si>
  <si>
    <t>m3</t>
  </si>
  <si>
    <t>CS ÚRS 2021 02</t>
  </si>
  <si>
    <t>4</t>
  </si>
  <si>
    <t>-1789792608</t>
  </si>
  <si>
    <t>PP</t>
  </si>
  <si>
    <t>Vykopávka v uzavřených prostorech ručně v hornině třídy těžitelnosti I skupiny 1 až 3</t>
  </si>
  <si>
    <t>Online PSC</t>
  </si>
  <si>
    <t>https://podminky.urs.cz/item/CS_URS_2021_02/139751101</t>
  </si>
  <si>
    <t>VV</t>
  </si>
  <si>
    <t>vnitř. kanalizace</t>
  </si>
  <si>
    <t>10,8</t>
  </si>
  <si>
    <t>162751117</t>
  </si>
  <si>
    <t>Vodorovné přemístění přes 9 000 do 10000 m výkopku/sypaniny z horniny třídy těžitelnosti I skupiny 1 až 3</t>
  </si>
  <si>
    <t>-591299131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</si>
  <si>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</si>
  <si>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</si>
  <si>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10,8-2,7-5,4</t>
  </si>
  <si>
    <t>3</t>
  </si>
  <si>
    <t>162751119</t>
  </si>
  <si>
    <t>Příplatek k vodorovnému přemístění výkopku/sypaniny z horniny třídy těžitelnosti I skupiny 1 až 3 ZKD 1000 m přes 10000 m</t>
  </si>
  <si>
    <t>-1781068682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</si>
  <si>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</si>
  <si>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</si>
  <si>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2,7*5 'Přepočtené koeficientem množství</t>
  </si>
  <si>
    <t>171201231</t>
  </si>
  <si>
    <t>Poplatek za uložení zeminy a kamení na recyklační skládce (skládkovné) kód odpadu 17 05 04</t>
  </si>
  <si>
    <t>t</t>
  </si>
  <si>
    <t>766480277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</si>
  <si>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</si>
  <si>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</si>
  <si>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2,7*1,8 'Přepočtené koeficientem množství</t>
  </si>
  <si>
    <t>5</t>
  </si>
  <si>
    <t>174111102</t>
  </si>
  <si>
    <t>Zásyp v uzavřených prostorech sypaninou se zhutněním ručně</t>
  </si>
  <si>
    <t>-1750394790</t>
  </si>
  <si>
    <t>Zásyp sypaninou z jakékoliv horniny ručně s uložením výkopku ve vrstvách se zhutněním v uzavřených prostorách s urovnáním povrchu zásypu</t>
  </si>
  <si>
    <t>https://podminky.urs.cz/item/CS_URS_2021_02/174111102</t>
  </si>
  <si>
    <t>10,8-5,4-2,7</t>
  </si>
  <si>
    <t>6</t>
  </si>
  <si>
    <t>175111101</t>
  </si>
  <si>
    <t>Obsypání potrubí ručně sypaninou bez prohození, uloženou do 3 m</t>
  </si>
  <si>
    <t>1896072570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</si>
  <si>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</si>
  <si>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</si>
  <si>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5,4</t>
  </si>
  <si>
    <t>7</t>
  </si>
  <si>
    <t>M</t>
  </si>
  <si>
    <t>58337344</t>
  </si>
  <si>
    <t>štěrkopísek frakce 0/32</t>
  </si>
  <si>
    <t>8</t>
  </si>
  <si>
    <t>321147172</t>
  </si>
  <si>
    <t>https://podminky.urs.cz/item/CS_URS_2021_02/58337344</t>
  </si>
  <si>
    <t>5,4*2 'Přepočtené koeficientem množství</t>
  </si>
  <si>
    <t>Svislé a kompletní konstrukce</t>
  </si>
  <si>
    <t>317142442</t>
  </si>
  <si>
    <t>Překlad nenosný pórobetonový š 150 mm v do 250 mm na tenkovrstvou maltu dl přes 1000 do 1250 mm</t>
  </si>
  <si>
    <t>kus</t>
  </si>
  <si>
    <t>-706948799</t>
  </si>
  <si>
    <t>Překlady nenosné z pórobetonu osazené do tenkého maltového lože, výšky do 250 mm, šířky překladu 150 mm, délky překladu přes 1000 do 1250 mm</t>
  </si>
  <si>
    <t>https://podminky.urs.cz/item/CS_URS_2021_02/317142442</t>
  </si>
  <si>
    <t>9</t>
  </si>
  <si>
    <t>342272225</t>
  </si>
  <si>
    <t>Příčka z pórobetonových hladkých tvárnic na tenkovrstvou maltu tl 100 mm</t>
  </si>
  <si>
    <t>m2</t>
  </si>
  <si>
    <t>858776194</t>
  </si>
  <si>
    <t>Příčky z pórobetonových tvárnic hladkých na tenké maltové lože objemová hmotnost do 500 kg/m3, tloušťka příčky 100 mm</t>
  </si>
  <si>
    <t>https://podminky.urs.cz/item/CS_URS_2021_02/342272225</t>
  </si>
  <si>
    <t>M04</t>
  </si>
  <si>
    <t>0,6*3,1</t>
  </si>
  <si>
    <t>10</t>
  </si>
  <si>
    <t>342272245</t>
  </si>
  <si>
    <t>Příčka z pórobetonových hladkých tvárnic na tenkovrstvou maltu tl 150 mm</t>
  </si>
  <si>
    <t>-17814499</t>
  </si>
  <si>
    <t>Příčky z pórobetonových tvárnic hladkých na tenké maltové lože objemová hmotnost do 500 kg/m3, tloušťka příčky 150 mm</t>
  </si>
  <si>
    <t>https://podminky.urs.cz/item/CS_URS_2021_02/342272245</t>
  </si>
  <si>
    <t>M01-02</t>
  </si>
  <si>
    <t>10,15*3,1</t>
  </si>
  <si>
    <t>-0,9*2</t>
  </si>
  <si>
    <t>Součet</t>
  </si>
  <si>
    <t>11</t>
  </si>
  <si>
    <t>342291121</t>
  </si>
  <si>
    <t>Ukotvení příček k cihelným konstrukcím plochými kotvami</t>
  </si>
  <si>
    <t>m</t>
  </si>
  <si>
    <t>1587800937</t>
  </si>
  <si>
    <t>Ukotvení příček plochými kotvami, do konstrukce cihelné</t>
  </si>
  <si>
    <t>https://podminky.urs.cz/item/CS_URS_2021_02/342291121</t>
  </si>
  <si>
    <t>3,1*3</t>
  </si>
  <si>
    <t>Vodorovné konstrukce</t>
  </si>
  <si>
    <t>12</t>
  </si>
  <si>
    <t>451572111</t>
  </si>
  <si>
    <t>Lože pod potrubí otevřený výkop z kameniva drobného těženého</t>
  </si>
  <si>
    <t>-570245011</t>
  </si>
  <si>
    <t>Lože pod potrubí, stoky a drobné objekty v otevřeném výkopu z kameniva drobného těženého 0 až 4 mm</t>
  </si>
  <si>
    <t>https://podminky.urs.cz/item/CS_URS_2021_02/451572111</t>
  </si>
  <si>
    <t>2,7</t>
  </si>
  <si>
    <t>Úpravy povrchů, podlahy a osazování výplní</t>
  </si>
  <si>
    <t>13</t>
  </si>
  <si>
    <t>611311131</t>
  </si>
  <si>
    <t>Potažení vnitřních rovných stropů vápenným štukem tloušťky do 3 mm</t>
  </si>
  <si>
    <t>2088892276</t>
  </si>
  <si>
    <t>Potažení vnitřních ploch vápenným štukem tloušťky do 3 mm vodorovných konstrukcí stropů rovných</t>
  </si>
  <si>
    <t>https://podminky.urs.cz/item/CS_URS_2021_02/611311131</t>
  </si>
  <si>
    <t>sklad chodba</t>
  </si>
  <si>
    <t>12,5</t>
  </si>
  <si>
    <t>14</t>
  </si>
  <si>
    <t>611311132</t>
  </si>
  <si>
    <t>Potažení vnitřních žebrových stropů vápenným štukem tloušťky do 3 mm</t>
  </si>
  <si>
    <t>-1635708093</t>
  </si>
  <si>
    <t>Potažení vnitřních ploch vápenným štukem tloušťky do 3 mm vodorovných konstrukcí stropů žebrových nebo osamělých trámů</t>
  </si>
  <si>
    <t>https://podminky.urs.cz/item/CS_URS_2021_02/611311132</t>
  </si>
  <si>
    <t>strop kuchyňky+trámy</t>
  </si>
  <si>
    <t>63,5+22,5</t>
  </si>
  <si>
    <t>612142001</t>
  </si>
  <si>
    <t>Potažení vnitřních stěn sklovláknitým pletivem vtlačeným do tenkovrstvé hmoty</t>
  </si>
  <si>
    <t>-910499880</t>
  </si>
  <si>
    <t>Potažení vnitřních ploch pletivem v ploše nebo pruzích, na plném podkladu sklovláknitým vtlačením do tmelu stěn</t>
  </si>
  <si>
    <t>https://podminky.urs.cz/item/CS_URS_2021_02/612142001</t>
  </si>
  <si>
    <t>29,665*2 'Přepočtené koeficientem množství</t>
  </si>
  <si>
    <t>16</t>
  </si>
  <si>
    <t>612311131</t>
  </si>
  <si>
    <t>Potažení vnitřních stěn vápenným štukem tloušťky do 3 mm</t>
  </si>
  <si>
    <t>-1059073230</t>
  </si>
  <si>
    <t>Potažení vnitřních ploch vápenným štukem tloušťky do 3 mm svislých konstrukcí stěn</t>
  </si>
  <si>
    <t>https://podminky.urs.cz/item/CS_URS_2021_02/612311131</t>
  </si>
  <si>
    <t>32,8*1,2</t>
  </si>
  <si>
    <t>14,5*3</t>
  </si>
  <si>
    <t>17</t>
  </si>
  <si>
    <t>612321121</t>
  </si>
  <si>
    <t>Vápenocementová omítka hladká jednovrstvá vnitřních stěn nanášená ručně</t>
  </si>
  <si>
    <t>93704111</t>
  </si>
  <si>
    <t>Omítka vápenocementová vnitřních ploch nanášená ručně jednovrstvá, tloušťky do 10 mm hladká svislých konstrukcí stěn</t>
  </si>
  <si>
    <t>https://podminky.urs.cz/item/CS_URS_2021_02/612321121</t>
  </si>
  <si>
    <t>vyrovnání po odsekaných obkladech</t>
  </si>
  <si>
    <t>26,2*1,8</t>
  </si>
  <si>
    <t>13,3*1,8</t>
  </si>
  <si>
    <t>18</t>
  </si>
  <si>
    <t>612325121</t>
  </si>
  <si>
    <t>Vápenocementová štuková omítka rýh ve stěnách š do 150 mm</t>
  </si>
  <si>
    <t>-1775842930</t>
  </si>
  <si>
    <t>Vápenocementová omítka rýh štuková ve stěnách, šířky rýhy do 150 mm</t>
  </si>
  <si>
    <t>https://podminky.urs.cz/item/CS_URS_2021_02/612325121</t>
  </si>
  <si>
    <t>pro PPR</t>
  </si>
  <si>
    <t>45*0,15</t>
  </si>
  <si>
    <t>pro HT</t>
  </si>
  <si>
    <t>15*0,15</t>
  </si>
  <si>
    <t>19</t>
  </si>
  <si>
    <t>631312141</t>
  </si>
  <si>
    <t>Doplnění rýh v dosavadních mazaninách betonem prostým</t>
  </si>
  <si>
    <t>-19757740</t>
  </si>
  <si>
    <t>Doplnění dosavadních mazanin prostým betonem s dodáním hmot, bez potěru, plochy jednotlivě rýh v dosavadních mazaninách</t>
  </si>
  <si>
    <t>https://podminky.urs.cz/item/CS_URS_2021_02/631312141</t>
  </si>
  <si>
    <t>18*0,1</t>
  </si>
  <si>
    <t>20</t>
  </si>
  <si>
    <t>632451234</t>
  </si>
  <si>
    <t>Potěr cementový samonivelační litý C25 tl přes 45 do 50 mm</t>
  </si>
  <si>
    <t>20563808</t>
  </si>
  <si>
    <t>Potěr cementový samonivelační litý tř. C 25, tl. přes 45 do 50 mm</t>
  </si>
  <si>
    <t>https://podminky.urs.cz/item/CS_URS_2021_02/632451234</t>
  </si>
  <si>
    <t>M01</t>
  </si>
  <si>
    <t>43,65</t>
  </si>
  <si>
    <t>M02</t>
  </si>
  <si>
    <t>18,79</t>
  </si>
  <si>
    <t>M03</t>
  </si>
  <si>
    <t>7,52</t>
  </si>
  <si>
    <t>6,67</t>
  </si>
  <si>
    <t>632451292</t>
  </si>
  <si>
    <t>Příplatek k cementovému samonivelačnímu litému potěru C25 ZKD 5 mm tl přes 50 mm</t>
  </si>
  <si>
    <t>146172946</t>
  </si>
  <si>
    <t>Potěr cementový samonivelační litý Příplatek k cenám za každých dalších i započatých 5 mm tloušťky přes 50 mm tř. C 25</t>
  </si>
  <si>
    <t>https://podminky.urs.cz/item/CS_URS_2021_02/632451292</t>
  </si>
  <si>
    <t>76,63*2 'Přepočtené koeficientem množství</t>
  </si>
  <si>
    <t>22</t>
  </si>
  <si>
    <t>642942111</t>
  </si>
  <si>
    <t>Osazování zárubní nebo rámů dveřních kovových do 2,5 m2 na MC</t>
  </si>
  <si>
    <t>2050339485</t>
  </si>
  <si>
    <t>Osazování zárubní nebo rámů kovových dveřních lisovaných nebo z úhelníků bez dveřních křídel na cementovou maltu, plochy otvoru do 2,5 m2</t>
  </si>
  <si>
    <t>https://podminky.urs.cz/item/CS_URS_2021_02/642942111</t>
  </si>
  <si>
    <t>23</t>
  </si>
  <si>
    <t>55331488</t>
  </si>
  <si>
    <t>zárubeň jednokřídlá ocelová pro zdění tl stěny 110-150mm rozměru 900/1970, 2100mm</t>
  </si>
  <si>
    <t>1634908188</t>
  </si>
  <si>
    <t>https://podminky.urs.cz/item/CS_URS_2021_02/55331488</t>
  </si>
  <si>
    <t>24</t>
  </si>
  <si>
    <t>642942611</t>
  </si>
  <si>
    <t>Osazování zárubní nebo rámů dveřních kovových do 2,5 m2 na montážní pěnu</t>
  </si>
  <si>
    <t>1309726450</t>
  </si>
  <si>
    <t>Osazování zárubní nebo rámů kovových dveřních lisovaných nebo z úhelníků bez dveřních křídel na montážní pěnu, plochy otvoru do 2,5 m2</t>
  </si>
  <si>
    <t>https://podminky.urs.cz/item/CS_URS_2021_02/642942611</t>
  </si>
  <si>
    <t>25</t>
  </si>
  <si>
    <t>55331591</t>
  </si>
  <si>
    <t>zárubeň jednokřídlá ocelová pro sádrokartonové příčky tl stěny 75-100mm rozměru 900/1970, 2100mm</t>
  </si>
  <si>
    <t>168944137</t>
  </si>
  <si>
    <t>https://podminky.urs.cz/item/CS_URS_2021_02/55331591</t>
  </si>
  <si>
    <t>26</t>
  </si>
  <si>
    <t>55331590</t>
  </si>
  <si>
    <t>zárubeň jednokřídlá ocelová pro sádrokartonové příčky tl stěny 75-100mm rozměru 800/1970, 2100mm</t>
  </si>
  <si>
    <t>46626339</t>
  </si>
  <si>
    <t>https://podminky.urs.cz/item/CS_URS_2021_02/55331590</t>
  </si>
  <si>
    <t>Ostatní konstrukce a práce, bourání</t>
  </si>
  <si>
    <t>27</t>
  </si>
  <si>
    <t>949101111</t>
  </si>
  <si>
    <t>Lešení pomocné pro objekty pozemních staveb s lešeňovou podlahou v do 1,9 m zatížení do 150 kg/m2</t>
  </si>
  <si>
    <t>2062699995</t>
  </si>
  <si>
    <t>Lešení pomocné pracovní pro objekty pozemních staveb pro zatížení do 150 kg/m2, o výšce lešeňové podlahy do 1,9 m</t>
  </si>
  <si>
    <t>https://podminky.urs.cz/item/CS_URS_2021_02/949101111</t>
  </si>
  <si>
    <t>28</t>
  </si>
  <si>
    <t>952901111</t>
  </si>
  <si>
    <t>Vyčištění budov bytové a občanské výstavby při výšce podlaží do 4 m</t>
  </si>
  <si>
    <t>1032029184</t>
  </si>
  <si>
    <t>Vyčištění budov nebo objektů před předáním do užívání budov bytové nebo občanské výstavby, světlé výšky podlaží do 4 m</t>
  </si>
  <si>
    <t>https://podminky.urs.cz/item/CS_URS_2021_02/952901111</t>
  </si>
  <si>
    <t>29</t>
  </si>
  <si>
    <t>962031132</t>
  </si>
  <si>
    <t>Bourání příček z cihel pálených na MVC tl do 100 mm</t>
  </si>
  <si>
    <t>1360813636</t>
  </si>
  <si>
    <t>Bourání příček z cihel, tvárnic nebo příčkovek z cihel pálených, plných nebo dutých na maltu vápennou nebo vápenocementovou, tl. do 100 mm</t>
  </si>
  <si>
    <t>https://podminky.urs.cz/item/CS_URS_2021_02/962031132</t>
  </si>
  <si>
    <t>stravenky</t>
  </si>
  <si>
    <t>2,1*3,1</t>
  </si>
  <si>
    <t>-1,25*2</t>
  </si>
  <si>
    <t>30</t>
  </si>
  <si>
    <t>962032231</t>
  </si>
  <si>
    <t>Bourání zdiva z cihel pálených nebo vápenopískových na MV nebo MVC přes 1 m3</t>
  </si>
  <si>
    <t>-443193393</t>
  </si>
  <si>
    <t>Bourání zdiva nadzákladového z cihel nebo tvárnic z cihel pálených nebo vápenopískových, na maltu vápennou nebo vápenocementovou, objemu přes 1 m3</t>
  </si>
  <si>
    <t>https://podminky.urs.cz/item/CS_URS_2021_02/962032231</t>
  </si>
  <si>
    <t>(3,1+6,25)*0,2*3,1</t>
  </si>
  <si>
    <t>31</t>
  </si>
  <si>
    <t>965042141</t>
  </si>
  <si>
    <t>Bourání podkladů pod dlažby nebo mazanin betonových nebo z litého asfaltu tl do 100 mm pl přes 4 m2</t>
  </si>
  <si>
    <t>-724878969</t>
  </si>
  <si>
    <t>Bourání mazanin betonových nebo z litého asfaltu tl. do 100 mm, plochy přes 4 m2</t>
  </si>
  <si>
    <t>https://podminky.urs.cz/item/CS_URS_2021_02/965042141</t>
  </si>
  <si>
    <t>32</t>
  </si>
  <si>
    <t>965045113</t>
  </si>
  <si>
    <t>Bourání potěrů cementových nebo pískocementových tl do 50 mm pl přes 4 m2</t>
  </si>
  <si>
    <t>-1361521143</t>
  </si>
  <si>
    <t>Bourání potěrů tl. do 50 mm cementových nebo pískocementových, plochy přes 4 m2</t>
  </si>
  <si>
    <t>https://podminky.urs.cz/item/CS_URS_2021_02/965045113</t>
  </si>
  <si>
    <t>6,25*10,15</t>
  </si>
  <si>
    <t>13,5</t>
  </si>
  <si>
    <t>33</t>
  </si>
  <si>
    <t>968072456</t>
  </si>
  <si>
    <t>Vybourání kovových dveřních zárubní pl přes 2 m2</t>
  </si>
  <si>
    <t>-991715342</t>
  </si>
  <si>
    <t>Vybourání kovových rámů oken s křídly, dveřních zárubní, vrat, stěn, ostění nebo obkladů dveřních zárubní, plochy přes 2 m2</t>
  </si>
  <si>
    <t>https://podminky.urs.cz/item/CS_URS_2021_02/968072456</t>
  </si>
  <si>
    <t>1,25*2*3</t>
  </si>
  <si>
    <t>34</t>
  </si>
  <si>
    <t>974031132</t>
  </si>
  <si>
    <t>Vysekání rýh ve zdivu cihelném hl do 50 mm š do 70 mm</t>
  </si>
  <si>
    <t>-642856693</t>
  </si>
  <si>
    <t>Vysekání rýh ve zdivu cihelném na maltu vápennou nebo vápenocementovou do hl. 50 mm a šířky do 70 mm</t>
  </si>
  <si>
    <t>https://podminky.urs.cz/item/CS_URS_2021_02/974031132</t>
  </si>
  <si>
    <t>45</t>
  </si>
  <si>
    <t>35</t>
  </si>
  <si>
    <t>974031142</t>
  </si>
  <si>
    <t>Vysekání rýh ve zdivu cihelném hl do 70 mm š do 70 mm</t>
  </si>
  <si>
    <t>-644793133</t>
  </si>
  <si>
    <t>Vysekání rýh ve zdivu cihelném na maltu vápennou nebo vápenocementovou do hl. 70 mm a šířky do 70 mm</t>
  </si>
  <si>
    <t>https://podminky.urs.cz/item/CS_URS_2021_02/974031142</t>
  </si>
  <si>
    <t>36</t>
  </si>
  <si>
    <t>977312113</t>
  </si>
  <si>
    <t>Řezání stávajících betonových mazanin vyztužených hl do 150 mm</t>
  </si>
  <si>
    <t>-678046220</t>
  </si>
  <si>
    <t>Řezání stávajících betonových mazanin s vyztužením hloubky přes 100 do 150 mm</t>
  </si>
  <si>
    <t>https://podminky.urs.cz/item/CS_URS_2021_02/977312113</t>
  </si>
  <si>
    <t>37</t>
  </si>
  <si>
    <t>978035127</t>
  </si>
  <si>
    <t>Odstranění tenkovrstvé omítky tl přes 2 mm odsekáním v rozsahu přes 50 do 100 %</t>
  </si>
  <si>
    <t>139202122</t>
  </si>
  <si>
    <t>Odstranění tenkovrstvých omítek nebo štuku tloušťky přes 2 mm odsekáním, rozsahu přes 50 do 100%</t>
  </si>
  <si>
    <t>https://podminky.urs.cz/item/CS_URS_2021_02/978035127</t>
  </si>
  <si>
    <t>63,5+12,5+22,5</t>
  </si>
  <si>
    <t>997</t>
  </si>
  <si>
    <t>Přesun sutě</t>
  </si>
  <si>
    <t>38</t>
  </si>
  <si>
    <t>997013211</t>
  </si>
  <si>
    <t>Vnitrostaveništní doprava suti a vybouraných hmot pro budovy v do 6 m ručně</t>
  </si>
  <si>
    <t>1116274866</t>
  </si>
  <si>
    <t>Vnitrostaveništní doprava suti a vybouraných hmot vodorovně do 50 m svisle ručně pro budovy a haly výšky do 6 m</t>
  </si>
  <si>
    <t>https://podminky.urs.cz/item/CS_URS_2021_02/997013211</t>
  </si>
  <si>
    <t>39</t>
  </si>
  <si>
    <t>997013501</t>
  </si>
  <si>
    <t>Odvoz suti a vybouraných hmot na skládku nebo meziskládku do 1 km se složením</t>
  </si>
  <si>
    <t>826384809</t>
  </si>
  <si>
    <t>Odvoz suti a vybouraných hmot na skládku nebo meziskládku se složením, na vzdálenost do 1 km</t>
  </si>
  <si>
    <t>https://podminky.urs.cz/item/CS_URS_2021_02/997013501</t>
  </si>
  <si>
    <t>40</t>
  </si>
  <si>
    <t>997013509</t>
  </si>
  <si>
    <t>Příplatek k odvozu suti a vybouraných hmot na skládku ZKD 1 km přes 1 km</t>
  </si>
  <si>
    <t>1335755250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</si>
  <si>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</si>
  <si>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</si>
  <si>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70,851*14 'Přepočtené koeficientem množství</t>
  </si>
  <si>
    <t>41</t>
  </si>
  <si>
    <t>997013869</t>
  </si>
  <si>
    <t>Poplatek za uložení stavebního odpadu na recyklační skládce (skládkovné) ze směsí betonu, cihel a keramických výrobků kód odpadu 17 01 07</t>
  </si>
  <si>
    <t>-1254513531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</si>
  <si>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</si>
  <si>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https://podminky.urs.cz/item/CS_URS_2021_02/997013869</t>
  </si>
  <si>
    <t>998</t>
  </si>
  <si>
    <t>Přesun hmot</t>
  </si>
  <si>
    <t>42</t>
  </si>
  <si>
    <t>998018001</t>
  </si>
  <si>
    <t>Přesun hmot ruční pro budovy v do 6 m</t>
  </si>
  <si>
    <t>-1483884085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</si>
  <si>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</si>
  <si>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</si>
  <si>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</si>
  <si>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</si>
  <si>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</si>
  <si>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</si>
  <si>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</si>
  <si>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</si>
  <si>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vodorovné za studena nátěrem penetračním</t>
  </si>
  <si>
    <t>-1630172063</t>
  </si>
  <si>
    <t>Provedení izolace proti zemní vlhkosti natěradly a tmely za studena na ploše vodorovné V nátěrem penetračním</t>
  </si>
  <si>
    <t>https://podminky.urs.cz/item/CS_URS_2021_02/711111001</t>
  </si>
  <si>
    <t>44</t>
  </si>
  <si>
    <t>11163150</t>
  </si>
  <si>
    <t>lak penetrační asfaltový</t>
  </si>
  <si>
    <t>-137985808</t>
  </si>
  <si>
    <t>https://podminky.urs.cz/item/CS_URS_2021_02/11163150</t>
  </si>
  <si>
    <t>18*0,00033 'Přepočtené koeficientem množství</t>
  </si>
  <si>
    <t>711131811</t>
  </si>
  <si>
    <t>Odstranění izolace proti zemní vlhkosti vodorovné</t>
  </si>
  <si>
    <t>1722557954</t>
  </si>
  <si>
    <t>Odstranění izolace proti zemní vlhkosti na ploše vodorovné V</t>
  </si>
  <si>
    <t>https://podminky.urs.cz/item/CS_URS_2021_02/711131811</t>
  </si>
  <si>
    <t>46</t>
  </si>
  <si>
    <t>711141559</t>
  </si>
  <si>
    <t>Provedení izolace proti zemní vlhkosti pásy přitavením vodorovné NAIP</t>
  </si>
  <si>
    <t>-145542383</t>
  </si>
  <si>
    <t>Provedení izolace proti zemní vlhkosti pásy přitavením NAIP na ploše vodorovné V</t>
  </si>
  <si>
    <t>https://podminky.urs.cz/item/CS_URS_2021_02/711141559</t>
  </si>
  <si>
    <t>47</t>
  </si>
  <si>
    <t>62853006</t>
  </si>
  <si>
    <t>pás asfaltový natavitelný modifikovaný SBS tl 4,2mm s vložkou ze skleněné tkaniny a hrubozrnným břidličným posypem na horním povrchu</t>
  </si>
  <si>
    <t>1934354553</t>
  </si>
  <si>
    <t>https://podminky.urs.cz/item/CS_URS_2021_02/62853006</t>
  </si>
  <si>
    <t>18*1,1655 'Přepočtené koeficientem množství</t>
  </si>
  <si>
    <t>48</t>
  </si>
  <si>
    <t>998711101</t>
  </si>
  <si>
    <t>Přesun hmot tonážní pro izolace proti vodě, vlhkosti a plynům v objektech v do 6 m</t>
  </si>
  <si>
    <t>559890572</t>
  </si>
  <si>
    <t>Přesun hmot pro izolace proti vodě, vlhkosti a plynům stanovený z hmotnosti přesunovaného materiálu vodorovná dopravní vzdálenost do 50 m v objektech výšky do 6 m</t>
  </si>
  <si>
    <t>https://podminky.urs.cz/item/CS_URS_2021_02/998711101</t>
  </si>
  <si>
    <t>721</t>
  </si>
  <si>
    <t>Zdravotechnika - vnitřní kanalizace</t>
  </si>
  <si>
    <t>49</t>
  </si>
  <si>
    <t>721171913</t>
  </si>
  <si>
    <t>Potrubí z PP propojení potrubí DN 50</t>
  </si>
  <si>
    <t>1244251823</t>
  </si>
  <si>
    <t>Opravy odpadního potrubí plastového propojení dosavadního potrubí DN 50</t>
  </si>
  <si>
    <t>https://podminky.urs.cz/item/CS_URS_2021_02/721171913</t>
  </si>
  <si>
    <t>50</t>
  </si>
  <si>
    <t>721171915</t>
  </si>
  <si>
    <t>Potrubí z PP propojení potrubí DN 110</t>
  </si>
  <si>
    <t>2126197819</t>
  </si>
  <si>
    <t>Opravy odpadního potrubí plastového propojení dosavadního potrubí DN 110</t>
  </si>
  <si>
    <t>https://podminky.urs.cz/item/CS_URS_2021_02/721171915</t>
  </si>
  <si>
    <t>51</t>
  </si>
  <si>
    <t>721173401</t>
  </si>
  <si>
    <t>Potrubí kanalizační z PVC SN 4 svodné DN 110</t>
  </si>
  <si>
    <t>1717604623</t>
  </si>
  <si>
    <t>Potrubí z trub PVC SN4 svodné (ležaté) DN 110</t>
  </si>
  <si>
    <t>https://podminky.urs.cz/item/CS_URS_2021_02/721173401</t>
  </si>
  <si>
    <t>52</t>
  </si>
  <si>
    <t>721174042</t>
  </si>
  <si>
    <t>Potrubí kanalizační z PP připojovací DN 40</t>
  </si>
  <si>
    <t>-1267607312</t>
  </si>
  <si>
    <t>Potrubí z trub polypropylenových připojovací DN 40</t>
  </si>
  <si>
    <t>https://podminky.urs.cz/item/CS_URS_2021_02/721174042</t>
  </si>
  <si>
    <t>53</t>
  </si>
  <si>
    <t>721174043</t>
  </si>
  <si>
    <t>Potrubí kanalizační z PP připojovací DN 50</t>
  </si>
  <si>
    <t>591241851</t>
  </si>
  <si>
    <t>Potrubí z trub polypropylenových připojovací DN 50</t>
  </si>
  <si>
    <t>https://podminky.urs.cz/item/CS_URS_2021_02/721174043</t>
  </si>
  <si>
    <t>54</t>
  </si>
  <si>
    <t>721226511</t>
  </si>
  <si>
    <t>Zápachová uzávěrka podomítková pro pračku a myčku DN 40</t>
  </si>
  <si>
    <t>-2081010788</t>
  </si>
  <si>
    <t>Zápachové uzávěrky podomítkové (Pe) s krycí deskou pro pračku a myčku DN 40</t>
  </si>
  <si>
    <t>https://podminky.urs.cz/item/CS_URS_2021_02/721226511</t>
  </si>
  <si>
    <t>55</t>
  </si>
  <si>
    <t>721290111</t>
  </si>
  <si>
    <t>Zkouška těsnosti potrubí kanalizace vodou DN do 125</t>
  </si>
  <si>
    <t>282325386</t>
  </si>
  <si>
    <t>Zkouška těsnosti kanalizace v objektech vodou do DN 125</t>
  </si>
  <si>
    <t>https://podminky.urs.cz/item/CS_URS_2021_02/721290111</t>
  </si>
  <si>
    <t>56</t>
  </si>
  <si>
    <t>998721101</t>
  </si>
  <si>
    <t>Přesun hmot tonážní pro vnitřní kanalizace v objektech v do 6 m</t>
  </si>
  <si>
    <t>1657821974</t>
  </si>
  <si>
    <t>Přesun hmot pro vnitřní kanalizace stanovený z hmotnosti přesunovaného materiálu vodorovná dopravní vzdálenost do 50 m v objektech výšky do 6 m</t>
  </si>
  <si>
    <t>https://podminky.urs.cz/item/CS_URS_2021_02/998721101</t>
  </si>
  <si>
    <t>722</t>
  </si>
  <si>
    <t>Zdravotechnika - vnitřní vodovod</t>
  </si>
  <si>
    <t>57</t>
  </si>
  <si>
    <t>722131912</t>
  </si>
  <si>
    <t>Potrubí pozinkované závitové vsazení odbočky do potrubí DN 20</t>
  </si>
  <si>
    <t>soubor</t>
  </si>
  <si>
    <t>1523792838</t>
  </si>
  <si>
    <t>Opravy vodovodního potrubí z ocelových trubek pozinkovaných závitových vsazení odbočky do potrubí DN 20</t>
  </si>
  <si>
    <t>https://podminky.urs.cz/item/CS_URS_2021_02/722131912</t>
  </si>
  <si>
    <t>58</t>
  </si>
  <si>
    <t>722174002</t>
  </si>
  <si>
    <t>Potrubí vodovodní plastové PPR svar polyfúze PN 16 D 20x2,8 mm</t>
  </si>
  <si>
    <t>1401038437</t>
  </si>
  <si>
    <t>Potrubí z plastových trubek z polypropylenu PPR svařovaných polyfúzně PN 16 (SDR 7,4) D 20 x 2,8</t>
  </si>
  <si>
    <t>https://podminky.urs.cz/item/CS_URS_2021_02/722174002</t>
  </si>
  <si>
    <t>59</t>
  </si>
  <si>
    <t>722174003</t>
  </si>
  <si>
    <t>Potrubí vodovodní plastové PPR svar polyfúze PN 16 D 25x3,5 mm</t>
  </si>
  <si>
    <t>603522832</t>
  </si>
  <si>
    <t>Potrubí z plastových trubek z polypropylenu PPR svařovaných polyfúzně PN 16 (SDR 7,4) D 25 x 3,5</t>
  </si>
  <si>
    <t>https://podminky.urs.cz/item/CS_URS_2021_02/722174003</t>
  </si>
  <si>
    <t>60</t>
  </si>
  <si>
    <t>722181231</t>
  </si>
  <si>
    <t>Ochrana vodovodního potrubí přilepenými termoizolačními trubicemi z PE tl přes 9 do 13 mm DN do 22 mm</t>
  </si>
  <si>
    <t>-816049882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</si>
  <si>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</si>
  <si>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https://podminky.urs.cz/item/CS_URS_2021_02/722181231</t>
  </si>
  <si>
    <t>61</t>
  </si>
  <si>
    <t>722181232</t>
  </si>
  <si>
    <t>Ochrana vodovodního potrubí přilepenými termoizolačními trubicemi z PE tl přes 9 do 13 mm DN přes 22 do 45 mm</t>
  </si>
  <si>
    <t>-1664940131</t>
  </si>
  <si>
    <t>Ochrana potrubí termoizolačními trubicemi z pěnového polyetylenu PE přilepenými v příčných a podélných spojích, tloušťky izolace přes 9 do 13 mm, vnitřního průměru izolace DN přes 22 do 45 mm</t>
  </si>
  <si>
    <t>https://podminky.urs.cz/item/CS_URS_2021_02/722181232</t>
  </si>
  <si>
    <t>62</t>
  </si>
  <si>
    <t>722290234</t>
  </si>
  <si>
    <t>Proplach a dezinfekce vodovodního potrubí DN do 80</t>
  </si>
  <si>
    <t>-178800594</t>
  </si>
  <si>
    <t>Zkoušky, proplach a desinfekce vodovodního potrubí proplach a desinfekce vodovodního potrubí do DN 80</t>
  </si>
  <si>
    <t>https://podminky.urs.cz/item/CS_URS_2021_02/722290234</t>
  </si>
  <si>
    <t>63</t>
  </si>
  <si>
    <t>998722101</t>
  </si>
  <si>
    <t>Přesun hmot tonážní pro vnitřní vodovod v objektech v do 6 m</t>
  </si>
  <si>
    <t>481321676</t>
  </si>
  <si>
    <t>Přesun hmot pro vnitřní vodovod stanovený z hmotnosti přesunovaného materiálu vodorovná dopravní vzdálenost do 50 m v objektech výšky do 6 m</t>
  </si>
  <si>
    <t>https://podminky.urs.cz/item/CS_URS_2021_02/998722101</t>
  </si>
  <si>
    <t>725</t>
  </si>
  <si>
    <t>Zdravotechnika - zařizovací předměty</t>
  </si>
  <si>
    <t>64</t>
  </si>
  <si>
    <t>725211617</t>
  </si>
  <si>
    <t>Umyvadlo keramické bílé šířky 600 mm s krytem na sifon připevněné na stěnu šrouby</t>
  </si>
  <si>
    <t>1056754680</t>
  </si>
  <si>
    <t>Umyvadla keramická bílá bez výtokových armatur připevněná na stěnu šrouby s krytem na sifon (polosloupem), šířka umyvadla 600 mm</t>
  </si>
  <si>
    <t>https://podminky.urs.cz/item/CS_URS_2021_02/725211617</t>
  </si>
  <si>
    <t>65</t>
  </si>
  <si>
    <t>725311121</t>
  </si>
  <si>
    <t>Dřez jednoduchý nerezový se zápachovou uzávěrkou s odkapávací plochou 560x480 mm a miskou</t>
  </si>
  <si>
    <t>872809336</t>
  </si>
  <si>
    <t>Dřezy bez výtokových armatur jednoduché se zápachovou uzávěrkou nerezové s odkapávací plochou 560x480 mm a miskou</t>
  </si>
  <si>
    <t>https://podminky.urs.cz/item/CS_URS_2021_02/725311121</t>
  </si>
  <si>
    <t>66</t>
  </si>
  <si>
    <t>725532102</t>
  </si>
  <si>
    <t>Elektrický ohřívač zásobníkový akumulační závěsný svislý 15 l / 2 kW</t>
  </si>
  <si>
    <t>-283419246</t>
  </si>
  <si>
    <t>Elektrické ohřívače zásobníkové beztlakové přepadové akumulační s pojistným ventilem závěsné svislé objem nádrže (příkon) 15 l (2,0 kW)</t>
  </si>
  <si>
    <t>https://podminky.urs.cz/item/CS_URS_2021_02/725532102</t>
  </si>
  <si>
    <t>67</t>
  </si>
  <si>
    <t>725819401</t>
  </si>
  <si>
    <t>Montáž ventilů rohových G 1/2" s připojovací trubičkou</t>
  </si>
  <si>
    <t>170278112</t>
  </si>
  <si>
    <t>Ventily montáž ventilů ostatních typů rohových s připojovací trubičkou G 1/2"</t>
  </si>
  <si>
    <t>https://podminky.urs.cz/item/CS_URS_2021_02/725819401</t>
  </si>
  <si>
    <t>68</t>
  </si>
  <si>
    <t>55141001</t>
  </si>
  <si>
    <t>kohout kulový rohový mosazný R 1/2"x3/8"</t>
  </si>
  <si>
    <t>-1880797538</t>
  </si>
  <si>
    <t>https://podminky.urs.cz/item/CS_URS_2021_02/55141001</t>
  </si>
  <si>
    <t>69</t>
  </si>
  <si>
    <t>IVR.15020250</t>
  </si>
  <si>
    <t>Sanitární flexi-ohebná hadice (9x13) - 3/8"Fx1/2"F; 50cm</t>
  </si>
  <si>
    <t>826801385</t>
  </si>
  <si>
    <t>70</t>
  </si>
  <si>
    <t>725821329</t>
  </si>
  <si>
    <t>Baterie dřezová stojánková páková s vytahovací sprškou</t>
  </si>
  <si>
    <t>1378274727</t>
  </si>
  <si>
    <t>Baterie dřezové stojánkové pákové s otáčivým ústím a délkou ramínka s vytahovací sprškou</t>
  </si>
  <si>
    <t>https://podminky.urs.cz/item/CS_URS_2021_02/725821329</t>
  </si>
  <si>
    <t>71</t>
  </si>
  <si>
    <t>725822611</t>
  </si>
  <si>
    <t>Baterie umyvadlová stojánková páková bez výpusti</t>
  </si>
  <si>
    <t>524175411</t>
  </si>
  <si>
    <t>Baterie umyvadlové stojánkové pákové bez výpusti</t>
  </si>
  <si>
    <t>https://podminky.urs.cz/item/CS_URS_2021_02/725822611</t>
  </si>
  <si>
    <t>72</t>
  </si>
  <si>
    <t>998725101</t>
  </si>
  <si>
    <t>Přesun hmot tonážní pro zařizovací předměty v objektech v do 6 m</t>
  </si>
  <si>
    <t>-574893720</t>
  </si>
  <si>
    <t>Přesun hmot pro zařizovací předměty stanovený z hmotnosti přesunovaného materiálu vodorovná dopravní vzdálenost do 50 m v objektech výšky do 6 m</t>
  </si>
  <si>
    <t>https://podminky.urs.cz/item/CS_URS_2021_02/998725101</t>
  </si>
  <si>
    <t>733</t>
  </si>
  <si>
    <t>Ústřední vytápění - rozvodné potrubí</t>
  </si>
  <si>
    <t>73</t>
  </si>
  <si>
    <t>733110803</t>
  </si>
  <si>
    <t>Demontáž potrubí ocelového závitového DN do 15</t>
  </si>
  <si>
    <t>1546191904</t>
  </si>
  <si>
    <t>Demontáž potrubí z trubek ocelových závitových DN do 15</t>
  </si>
  <si>
    <t>https://podminky.urs.cz/item/CS_URS_2021_02/733110803</t>
  </si>
  <si>
    <t>74</t>
  </si>
  <si>
    <t>733111103</t>
  </si>
  <si>
    <t>Potrubí ocelové závitové černé bezešvé běžné nízkotlaké DN 15</t>
  </si>
  <si>
    <t>1945265105</t>
  </si>
  <si>
    <t>Potrubí z trubek ocelových závitových černých spojovaných svařováním bezešvých běžných nízkotlakých PN 16 do 115°C DN 15</t>
  </si>
  <si>
    <t>https://podminky.urs.cz/item/CS_URS_2021_02/733111103</t>
  </si>
  <si>
    <t>75</t>
  </si>
  <si>
    <t>733111104</t>
  </si>
  <si>
    <t>Potrubí ocelové závitové černé bezešvé běžné nízkotlaké DN 20</t>
  </si>
  <si>
    <t>458630313</t>
  </si>
  <si>
    <t>Potrubí z trubek ocelových závitových černých spojovaných svařováním bezešvých běžných nízkotlakých PN 16 do 115°C DN 20</t>
  </si>
  <si>
    <t>https://podminky.urs.cz/item/CS_URS_2021_02/733111104</t>
  </si>
  <si>
    <t>76</t>
  </si>
  <si>
    <t>733190107</t>
  </si>
  <si>
    <t>Zkouška těsnosti potrubí ocelové závitové DN do 40</t>
  </si>
  <si>
    <t>668887386</t>
  </si>
  <si>
    <t>Zkoušky těsnosti potrubí, manžety prostupové z trubek ocelových zkoušky těsnosti potrubí (za provozu) z trubek ocelových závitových DN do 40</t>
  </si>
  <si>
    <t>https://podminky.urs.cz/item/CS_URS_2021_02/733190107</t>
  </si>
  <si>
    <t>77</t>
  </si>
  <si>
    <t>733191925</t>
  </si>
  <si>
    <t>Navaření odbočky na potrubí ocelové závitové DN 25</t>
  </si>
  <si>
    <t>-2127289361</t>
  </si>
  <si>
    <t>Opravy rozvodů potrubí z trubek ocelových závitových normálních i zesílených navaření odbočky na stávající potrubí, odbočka DN 25</t>
  </si>
  <si>
    <t>https://podminky.urs.cz/item/CS_URS_2021_02/733191925</t>
  </si>
  <si>
    <t>78</t>
  </si>
  <si>
    <t>998733101</t>
  </si>
  <si>
    <t>Přesun hmot tonážní pro rozvody potrubí v objektech v do 6 m</t>
  </si>
  <si>
    <t>-1918631661</t>
  </si>
  <si>
    <t>Přesun hmot pro rozvody potrubí stanovený z hmotnosti přesunovaného materiálu vodorovná dopravní vzdálenost do 50 m v objektech výšky do 6 m</t>
  </si>
  <si>
    <t>https://podminky.urs.cz/item/CS_URS_2021_02/998733101</t>
  </si>
  <si>
    <t>734</t>
  </si>
  <si>
    <t>Ústřední vytápění - armatury</t>
  </si>
  <si>
    <t>79</t>
  </si>
  <si>
    <t>734221545</t>
  </si>
  <si>
    <t>Ventil závitový termostatický přímý jednoregulační G 1/2 PN 16 do 110°C bez hlavice ovládání</t>
  </si>
  <si>
    <t>-663712255</t>
  </si>
  <si>
    <t>Ventily regulační závitové termostatické, bez hlavice ovládání PN 16 do 110°C přímé jednoregulační G 1/2</t>
  </si>
  <si>
    <t>https://podminky.urs.cz/item/CS_URS_2021_02/734221545</t>
  </si>
  <si>
    <t>80</t>
  </si>
  <si>
    <t>734222812</t>
  </si>
  <si>
    <t>Ventil závitový termostatický přímý G 1/2 PN 16 do 110°C s ruční hlavou chromovaný</t>
  </si>
  <si>
    <t>-2145410632</t>
  </si>
  <si>
    <t>Ventily regulační závitové termostatické, s hlavicí ručního ovládání PN 16 do 110°C přímé chromované G 1/2</t>
  </si>
  <si>
    <t>https://podminky.urs.cz/item/CS_URS_2021_02/734222812</t>
  </si>
  <si>
    <t>81</t>
  </si>
  <si>
    <t>734261233</t>
  </si>
  <si>
    <t>Šroubení topenářské přímé G 1/2 PN 16 do 120°C</t>
  </si>
  <si>
    <t>1048298895</t>
  </si>
  <si>
    <t>Šroubení topenářské PN 16 do 120°C přímé G 1/2</t>
  </si>
  <si>
    <t>https://podminky.urs.cz/item/CS_URS_2021_02/734261233</t>
  </si>
  <si>
    <t>735</t>
  </si>
  <si>
    <t>Ústřední vytápění - otopná tělesa</t>
  </si>
  <si>
    <t>82</t>
  </si>
  <si>
    <t>735000912</t>
  </si>
  <si>
    <t>Vyregulování ventilu nebo kohoutu dvojregulačního s termostatickým ovládáním</t>
  </si>
  <si>
    <t>672933371</t>
  </si>
  <si>
    <t>Regulace otopného systému při opravách vyregulování dvojregulačních ventilů a kohoutů s termostatickým ovládáním</t>
  </si>
  <si>
    <t>https://podminky.urs.cz/item/CS_URS_2021_02/735000912</t>
  </si>
  <si>
    <t>83</t>
  </si>
  <si>
    <t>735111810</t>
  </si>
  <si>
    <t>Demontáž otopného tělesa litinového článkového</t>
  </si>
  <si>
    <t>480615647</t>
  </si>
  <si>
    <t>Demontáž otopných těles litinových článkových</t>
  </si>
  <si>
    <t>https://podminky.urs.cz/item/CS_URS_2021_02/735111810</t>
  </si>
  <si>
    <t>84</t>
  </si>
  <si>
    <t>735151579</t>
  </si>
  <si>
    <t>Otopné těleso panelové dvoudeskové 2 přídavné přestupní plochy výška/délka 600/1200 mm výkon 2015 W</t>
  </si>
  <si>
    <t>-1739466460</t>
  </si>
  <si>
    <t>Otopná tělesa panelová dvoudesková PN 1,0 MPa, T do 110°C se dvěma přídavnými přestupními plochami výšky tělesa 600 mm stavební délky / výkonu 1200 mm / 2015 W</t>
  </si>
  <si>
    <t>https://podminky.urs.cz/item/CS_URS_2021_02/735151579</t>
  </si>
  <si>
    <t>85</t>
  </si>
  <si>
    <t>998735101</t>
  </si>
  <si>
    <t>Přesun hmot tonážní pro otopná tělesa v objektech v do 6 m</t>
  </si>
  <si>
    <t>471898673</t>
  </si>
  <si>
    <t>Přesun hmot pro otopná tělesa stanovený z hmotnosti přesunovaného materiálu vodorovná dopravní vzdálenost do 50 m v objektech výšky do 6 m</t>
  </si>
  <si>
    <t>https://podminky.urs.cz/item/CS_URS_2021_02/998735101</t>
  </si>
  <si>
    <t>763</t>
  </si>
  <si>
    <t>Konstrukce suché výstavby</t>
  </si>
  <si>
    <t>86</t>
  </si>
  <si>
    <t>763111313</t>
  </si>
  <si>
    <t>SDK příčka tl 100 mm profil CW+UW 75 desky 1xA 12,5 bez izolace do EI 30</t>
  </si>
  <si>
    <t>193497212</t>
  </si>
  <si>
    <t>Příčka ze sádrokartonových desek s nosnou konstrukcí z jednoduchých ocelových profilů UW, CW jednoduše opláštěná deskou standardní A tl. 12,5 mm, příčka tl. 100 mm, profil 75, bez izolace, EI do 30</t>
  </si>
  <si>
    <t>https://podminky.urs.cz/item/CS_URS_2021_02/763111313</t>
  </si>
  <si>
    <t>5*3,1</t>
  </si>
  <si>
    <t>-0,8*2</t>
  </si>
  <si>
    <t>87</t>
  </si>
  <si>
    <t>763111712</t>
  </si>
  <si>
    <t>SDK příčka kluzné napojení ke stropu</t>
  </si>
  <si>
    <t>-595695556</t>
  </si>
  <si>
    <t>Příčka ze sádrokartonových desek ostatní konstrukce a práce na příčkách ze sádrokartonových desek kluzné napojení příčky ke stropu</t>
  </si>
  <si>
    <t>https://podminky.urs.cz/item/CS_URS_2021_02/763111712</t>
  </si>
  <si>
    <t>88</t>
  </si>
  <si>
    <t>763111714</t>
  </si>
  <si>
    <t>SDK příčka zalomení</t>
  </si>
  <si>
    <t>2038074901</t>
  </si>
  <si>
    <t>Příčka ze sádrokartonových desek ostatní konstrukce a práce na příčkách ze sádrokartonových desek zalomení příčky</t>
  </si>
  <si>
    <t>https://podminky.urs.cz/item/CS_URS_2021_02/763111714</t>
  </si>
  <si>
    <t>89</t>
  </si>
  <si>
    <t>998763100</t>
  </si>
  <si>
    <t>Přesun hmot tonážní pro dřevostavby v objektech v do 6 m</t>
  </si>
  <si>
    <t>-1668099852</t>
  </si>
  <si>
    <t>Přesun hmot pro dřevostavby stanovený z hmotnosti přesunovaného materiálu vodorovná dopravní vzdálenost do 50 m v objektech výšky do 6 m</t>
  </si>
  <si>
    <t>https://podminky.urs.cz/item/CS_URS_2021_02/998763100</t>
  </si>
  <si>
    <t>766</t>
  </si>
  <si>
    <t>Konstrukce truhlářské</t>
  </si>
  <si>
    <t>90</t>
  </si>
  <si>
    <t>766660001</t>
  </si>
  <si>
    <t>Montáž dveřních křídel otvíravých jednokřídlových š do 0,8 m do ocelové zárubně</t>
  </si>
  <si>
    <t>-1350264020</t>
  </si>
  <si>
    <t>Montáž dveřních křídel dřevěných nebo plastových otevíravých do ocelové zárubně povrchově upravených jednokřídlových, šířky do 800 mm</t>
  </si>
  <si>
    <t>https://podminky.urs.cz/item/CS_URS_2021_02/766660001</t>
  </si>
  <si>
    <t>91</t>
  </si>
  <si>
    <t>61162014</t>
  </si>
  <si>
    <t>dveře jednokřídlé voštinové povrch fóliový plné 800x1970-2100mm</t>
  </si>
  <si>
    <t>846587423</t>
  </si>
  <si>
    <t>https://podminky.urs.cz/item/CS_URS_2021_02/61162014</t>
  </si>
  <si>
    <t>92</t>
  </si>
  <si>
    <t>766660002</t>
  </si>
  <si>
    <t>Montáž dveřních křídel otvíravých jednokřídlových š přes 0,8 m do ocelové zárubně</t>
  </si>
  <si>
    <t>-129208576</t>
  </si>
  <si>
    <t>Montáž dveřních křídel dřevěných nebo plastových otevíravých do ocelové zárubně povrchově upravených jednokřídlových, šířky přes 800 mm</t>
  </si>
  <si>
    <t>https://podminky.urs.cz/item/CS_URS_2021_02/766660002</t>
  </si>
  <si>
    <t>93</t>
  </si>
  <si>
    <t>61162015</t>
  </si>
  <si>
    <t>dveře jednokřídlé voštinové povrch fóliový plné 900x1970-2100mm</t>
  </si>
  <si>
    <t>773150905</t>
  </si>
  <si>
    <t>https://podminky.urs.cz/item/CS_URS_2021_02/61162015</t>
  </si>
  <si>
    <t>94</t>
  </si>
  <si>
    <t>766660728</t>
  </si>
  <si>
    <t>Montáž dveřního interiérového kování - zámku</t>
  </si>
  <si>
    <t>-308585880</t>
  </si>
  <si>
    <t>Montáž dveřních doplňků dveřního kování interiérového zámku</t>
  </si>
  <si>
    <t>https://podminky.urs.cz/item/CS_URS_2021_02/766660728</t>
  </si>
  <si>
    <t>95</t>
  </si>
  <si>
    <t>54924004</t>
  </si>
  <si>
    <t>zámek zadlabací 190/140/20 L cylinder</t>
  </si>
  <si>
    <t>1525912680</t>
  </si>
  <si>
    <t>https://podminky.urs.cz/item/CS_URS_2021_02/54924004</t>
  </si>
  <si>
    <t>96</t>
  </si>
  <si>
    <t>54964150</t>
  </si>
  <si>
    <t>vložka zámková cylindrická oboustranná+4 klíče</t>
  </si>
  <si>
    <t>-1447864069</t>
  </si>
  <si>
    <t>https://podminky.urs.cz/item/CS_URS_2021_02/54964150</t>
  </si>
  <si>
    <t>97</t>
  </si>
  <si>
    <t>766660729</t>
  </si>
  <si>
    <t>Montáž dveřního interiérového kování - štítku s klikou</t>
  </si>
  <si>
    <t>-1280872281</t>
  </si>
  <si>
    <t>Montáž dveřních doplňků dveřního kování interiérového štítku s klikou</t>
  </si>
  <si>
    <t>https://podminky.urs.cz/item/CS_URS_2021_02/766660729</t>
  </si>
  <si>
    <t>98</t>
  </si>
  <si>
    <t>54914622</t>
  </si>
  <si>
    <t>kování dveřní vrchní klika včetně štítu a montážního materiálu BB 72 matný nikl</t>
  </si>
  <si>
    <t>394254385</t>
  </si>
  <si>
    <t>https://podminky.urs.cz/item/CS_URS_2021_02/54914622</t>
  </si>
  <si>
    <t>99</t>
  </si>
  <si>
    <t>998766201</t>
  </si>
  <si>
    <t>Přesun hmot procentní pro kce truhlářské v objektech v do 6 m</t>
  </si>
  <si>
    <t>%</t>
  </si>
  <si>
    <t>-1929632019</t>
  </si>
  <si>
    <t>Přesun hmot pro konstrukce truhlářské stanovený procentní sazbou (%) z ceny vodorovná dopravní vzdálenost do 50 m v objektech výšky do 6 m</t>
  </si>
  <si>
    <t>https://podminky.urs.cz/item/CS_URS_2021_02/998766201</t>
  </si>
  <si>
    <t>771</t>
  </si>
  <si>
    <t>Podlahy z dlaždic</t>
  </si>
  <si>
    <t>100</t>
  </si>
  <si>
    <t>771571810</t>
  </si>
  <si>
    <t>Demontáž podlah z dlaždic keramických kladených do malty</t>
  </si>
  <si>
    <t>-1597698531</t>
  </si>
  <si>
    <t>https://podminky.urs.cz/item/CS_URS_2021_02/771571810</t>
  </si>
  <si>
    <t>776</t>
  </si>
  <si>
    <t>Podlahy povlakové</t>
  </si>
  <si>
    <t>101</t>
  </si>
  <si>
    <t>776201812</t>
  </si>
  <si>
    <t>Demontáž lepených povlakových podlah s podložkou ručně</t>
  </si>
  <si>
    <t>1391120609</t>
  </si>
  <si>
    <t>Demontáž povlakových podlahovin lepených ručně s podložkou</t>
  </si>
  <si>
    <t>https://podminky.urs.cz/item/CS_URS_2021_02/776201812</t>
  </si>
  <si>
    <t>102</t>
  </si>
  <si>
    <t>776232111</t>
  </si>
  <si>
    <t>Lepení lamel a čtverců z vinylu 2-složkovým lepidlem</t>
  </si>
  <si>
    <t>-57804949</t>
  </si>
  <si>
    <t>Montáž podlahovin z vinylu lepením lamel nebo čtverců 2-složkovým lepidlem (do vlhkých prostor)</t>
  </si>
  <si>
    <t>https://podminky.urs.cz/item/CS_URS_2021_02/776232111</t>
  </si>
  <si>
    <t>103</t>
  </si>
  <si>
    <t>28411051</t>
  </si>
  <si>
    <t>dílce vinylové tl 2,5mm, nášlapná vrstva 0,55mm, úprava PUR, třída zátěže 23/33/42, otlak 0,05mm, R10, třída otěru T, hořlavost Bfl S1, bez ftalátů</t>
  </si>
  <si>
    <t>892342975</t>
  </si>
  <si>
    <t>https://podminky.urs.cz/item/CS_URS_2021_02/28411051</t>
  </si>
  <si>
    <t>76,63*1,1 'Přepočtené koeficientem množství</t>
  </si>
  <si>
    <t>104</t>
  </si>
  <si>
    <t>776411112</t>
  </si>
  <si>
    <t>Montáž obvodových soklíků výšky do 100 mm</t>
  </si>
  <si>
    <t>138750739</t>
  </si>
  <si>
    <t>Montáž soklíků lepením obvodových, výšky přes 80 do 100 mm</t>
  </si>
  <si>
    <t>https://podminky.urs.cz/item/CS_URS_2021_02/776411112</t>
  </si>
  <si>
    <t>28,9</t>
  </si>
  <si>
    <t>23,9</t>
  </si>
  <si>
    <t>10,1</t>
  </si>
  <si>
    <t>11,2</t>
  </si>
  <si>
    <t>105</t>
  </si>
  <si>
    <t>28411010</t>
  </si>
  <si>
    <t>lišta soklová PVC 20x100mm</t>
  </si>
  <si>
    <t>-290944030</t>
  </si>
  <si>
    <t>https://podminky.urs.cz/item/CS_URS_2021_02/28411010</t>
  </si>
  <si>
    <t>74,1*1,02 'Přepočtené koeficientem množství</t>
  </si>
  <si>
    <t>106</t>
  </si>
  <si>
    <t>998776101</t>
  </si>
  <si>
    <t>Přesun hmot tonážní pro podlahy povlakové v objektech v do 6 m</t>
  </si>
  <si>
    <t>-2097581173</t>
  </si>
  <si>
    <t>Přesun hmot pro podlahy povlakové stanovený z hmotnosti přesunovaného materiálu vodorovná dopravní vzdálenost do 50 m v objektech výšky do 6 m</t>
  </si>
  <si>
    <t>https://podminky.urs.cz/item/CS_URS_2021_02/998776101</t>
  </si>
  <si>
    <t>781</t>
  </si>
  <si>
    <t>Dokončovací práce - obklady</t>
  </si>
  <si>
    <t>107</t>
  </si>
  <si>
    <t>781121011</t>
  </si>
  <si>
    <t>Nátěr penetrační na stěnu</t>
  </si>
  <si>
    <t>-2109281615</t>
  </si>
  <si>
    <t>Příprava podkladu před provedením obkladu nátěr penetrační na stěnu</t>
  </si>
  <si>
    <t>https://podminky.urs.cz/item/CS_URS_2021_02/781121011</t>
  </si>
  <si>
    <t>108</t>
  </si>
  <si>
    <t>781151031</t>
  </si>
  <si>
    <t>Celoplošné vyrovnání podkladu stěrkou tl 3 mm</t>
  </si>
  <si>
    <t>272982696</t>
  </si>
  <si>
    <t>Příprava podkladu před provedením obkladu celoplošné vyrovnání podkladu stěrkou, tloušťky 3 mm</t>
  </si>
  <si>
    <t>https://podminky.urs.cz/item/CS_URS_2021_02/781151031</t>
  </si>
  <si>
    <t>109</t>
  </si>
  <si>
    <t>781471810</t>
  </si>
  <si>
    <t>Demontáž obkladů z obkladaček keramických kladených do malty</t>
  </si>
  <si>
    <t>1815056312</t>
  </si>
  <si>
    <t>Demontáž obkladů z dlaždic keramických kladených do malty</t>
  </si>
  <si>
    <t>https://podminky.urs.cz/item/CS_URS_2021_02/781471810</t>
  </si>
  <si>
    <t>110</t>
  </si>
  <si>
    <t>781474114</t>
  </si>
  <si>
    <t>Montáž obkladů vnitřních keramických hladkých přes 19 do 22 ks/m2 lepených flexibilním lepidlem</t>
  </si>
  <si>
    <t>-421993069</t>
  </si>
  <si>
    <t>Montáž obkladů vnitřních stěn z dlaždic keramických lepených flexibilním lepidlem maloformátových hladkých přes 19 do 22 ks/m2</t>
  </si>
  <si>
    <t>https://podminky.urs.cz/item/CS_URS_2021_02/781474114</t>
  </si>
  <si>
    <t>obklad za linkami</t>
  </si>
  <si>
    <t>2*1*4</t>
  </si>
  <si>
    <t>za umyvadly</t>
  </si>
  <si>
    <t>111</t>
  </si>
  <si>
    <t>59761040</t>
  </si>
  <si>
    <t>obklad keramický hladký přes 19 do 22ks/m2</t>
  </si>
  <si>
    <t>1594067791</t>
  </si>
  <si>
    <t>https://podminky.urs.cz/item/CS_URS_2021_02/59761040</t>
  </si>
  <si>
    <t>10*1,1 'Přepočtené koeficientem množství</t>
  </si>
  <si>
    <t>112</t>
  </si>
  <si>
    <t>781494511</t>
  </si>
  <si>
    <t>Plastové profily ukončovací lepené flexibilním lepidlem</t>
  </si>
  <si>
    <t>-1441891404</t>
  </si>
  <si>
    <t>Obklad - dokončující práce profily ukončovací lepené flexibilním lepidlem ukončovací</t>
  </si>
  <si>
    <t>https://podminky.urs.cz/item/CS_URS_2021_02/781494511</t>
  </si>
  <si>
    <t>1*2*4</t>
  </si>
  <si>
    <t>2+1+2</t>
  </si>
  <si>
    <t>113</t>
  </si>
  <si>
    <t>781495211</t>
  </si>
  <si>
    <t>Čištění vnitřních ploch stěn po provedení obkladu chemickými prostředky</t>
  </si>
  <si>
    <t>1427789173</t>
  </si>
  <si>
    <t>Čištění vnitřních ploch po provedení obkladu stěn chemickými prostředky</t>
  </si>
  <si>
    <t>https://podminky.urs.cz/item/CS_URS_2021_02/781495211</t>
  </si>
  <si>
    <t>114</t>
  </si>
  <si>
    <t>998781101</t>
  </si>
  <si>
    <t>Přesun hmot tonážní pro obklady keramické v objektech v do 6 m</t>
  </si>
  <si>
    <t>594617092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</si>
  <si>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</si>
  <si>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</si>
  <si>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783</t>
  </si>
  <si>
    <t>Dokončovací práce - nátěry</t>
  </si>
  <si>
    <t>115</t>
  </si>
  <si>
    <t>783614551</t>
  </si>
  <si>
    <t>Základní jednonásobný syntetický nátěr potrubí DN do 50 mm</t>
  </si>
  <si>
    <t>-2122668722</t>
  </si>
  <si>
    <t>Základní nátěr armatur a kovových potrubí jednonásobný potrubí do DN 50 mm syntetický</t>
  </si>
  <si>
    <t>https://podminky.urs.cz/item/CS_URS_2021_02/783614551</t>
  </si>
  <si>
    <t>116</t>
  </si>
  <si>
    <t>783615551</t>
  </si>
  <si>
    <t>Mezinátěr jednonásobný syntetický nátěr potrubí DN do 50 mm</t>
  </si>
  <si>
    <t>-676392089</t>
  </si>
  <si>
    <t>Mezinátěr armatur a kovových potrubí potrubí do DN 50 mm syntetický standardní</t>
  </si>
  <si>
    <t>https://podminky.urs.cz/item/CS_URS_2021_02/783615551</t>
  </si>
  <si>
    <t>117</t>
  </si>
  <si>
    <t>783617611</t>
  </si>
  <si>
    <t>Krycí dvojnásobný syntetický nátěr potrubí DN do 50 mm</t>
  </si>
  <si>
    <t>1072449609</t>
  </si>
  <si>
    <t>Krycí nátěr (email) armatur a kovových potrubí potrubí do DN 50 mm dvojnásobný syntetický standardní</t>
  </si>
  <si>
    <t>https://podminky.urs.cz/item/CS_URS_2021_02/783617611</t>
  </si>
  <si>
    <t>784</t>
  </si>
  <si>
    <t>Dokončovací práce - malby a tapety</t>
  </si>
  <si>
    <t>118</t>
  </si>
  <si>
    <t>784121001</t>
  </si>
  <si>
    <t>Oškrabání malby v mísnostech v do 3,80 m</t>
  </si>
  <si>
    <t>1156041040</t>
  </si>
  <si>
    <t>Oškrabání malby v místnostech výšky do 3,80 m</t>
  </si>
  <si>
    <t>https://podminky.urs.cz/item/CS_URS_2021_02/784121001</t>
  </si>
  <si>
    <t>119</t>
  </si>
  <si>
    <t>784171101</t>
  </si>
  <si>
    <t>Zakrytí vnitřních podlah včetně pozdějšího odkrytí</t>
  </si>
  <si>
    <t>-435103534</t>
  </si>
  <si>
    <t>Zakrytí nemalovaných ploch (materiál ve specifikaci) včetně pozdějšího odkrytí podlah</t>
  </si>
  <si>
    <t>https://podminky.urs.cz/item/CS_URS_2021_02/784171101</t>
  </si>
  <si>
    <t>120</t>
  </si>
  <si>
    <t>58124844</t>
  </si>
  <si>
    <t>fólie pro malířské potřeby zakrývací tl 25µ 4x5m</t>
  </si>
  <si>
    <t>-1053521213</t>
  </si>
  <si>
    <t>https://podminky.urs.cz/item/CS_URS_2021_02/58124844</t>
  </si>
  <si>
    <t>77*1,05 'Přepočtené koeficientem množství</t>
  </si>
  <si>
    <t>121</t>
  </si>
  <si>
    <t>784181111</t>
  </si>
  <si>
    <t>Základní silikátová jednonásobná bezbarvá penetrace podkladu v místnostech v do 3,80 m</t>
  </si>
  <si>
    <t>-1512786459</t>
  </si>
  <si>
    <t>Penetrace podkladu jednonásobná základní silikátová bezbarvá v místnostech výšky do 3,80 m</t>
  </si>
  <si>
    <t>https://podminky.urs.cz/item/CS_URS_2021_02/784181111</t>
  </si>
  <si>
    <t>122</t>
  </si>
  <si>
    <t>784211101</t>
  </si>
  <si>
    <t>Dvojnásobné bílé malby ze směsí za mokra výborně oděruvzdorných v místnostech v do 3,80 m</t>
  </si>
  <si>
    <t>2035657594</t>
  </si>
  <si>
    <t>Malby z malířských směsí oděruvzdorných za mokra dvojnásobné, bílé za mokra oděruvzdorné výborně v místnostech výšky do 3,80 m</t>
  </si>
  <si>
    <t>https://podminky.urs.cz/item/CS_URS_2021_02/784211101</t>
  </si>
  <si>
    <t>28,9*3</t>
  </si>
  <si>
    <t>23,9*3</t>
  </si>
  <si>
    <t>10,1*3</t>
  </si>
  <si>
    <t>11,2*3</t>
  </si>
  <si>
    <t>12,5*3</t>
  </si>
  <si>
    <t>Práce a dodávky M</t>
  </si>
  <si>
    <t>21-M</t>
  </si>
  <si>
    <t>Elektromontáže</t>
  </si>
  <si>
    <t>123</t>
  </si>
  <si>
    <t>M2101</t>
  </si>
  <si>
    <t>Elektroinstalace, viz samostatný rozpočet</t>
  </si>
  <si>
    <t>kpl</t>
  </si>
  <si>
    <t>189814076</t>
  </si>
  <si>
    <t>46-M</t>
  </si>
  <si>
    <t>Zemní práce při extr.mont.pracích</t>
  </si>
  <si>
    <t>124</t>
  </si>
  <si>
    <t>460941211</t>
  </si>
  <si>
    <t>Vyplnění a omítnutí rýh při elektroinstalacích ve stěnách hl do 3 cm a š do 3 cm</t>
  </si>
  <si>
    <t>-392364240</t>
  </si>
  <si>
    <t>Vyplnění rýh vyplnění a omítnutí rýh ve stěnách hloubky do 3 cm a šířky do 3 cm</t>
  </si>
  <si>
    <t>https://podminky.urs.cz/item/CS_URS_2021_02/460941211</t>
  </si>
  <si>
    <t>125</t>
  </si>
  <si>
    <t>460941233</t>
  </si>
  <si>
    <t>Vyplnění a omítnutí rýh při elektroinstalacích ve stěnách hl přes 5 do 7 cm a š přes 10 do 15 cm</t>
  </si>
  <si>
    <t>-706009564</t>
  </si>
  <si>
    <t>Vyplnění rýh vyplnění a omítnutí rýh ve stěnách hloubky přes 5 do 7 cm a šířky přes 10 do 15 cm</t>
  </si>
  <si>
    <t>https://podminky.urs.cz/item/CS_URS_2021_02/460941233</t>
  </si>
  <si>
    <t>02 - ZŠ Škrobálková - Cvičná kuchyňka - interiér</t>
  </si>
  <si>
    <t xml:space="preserve">Umyvadlo včetně baterie pol. 107, baterie pro kuchyňské linky obsaženo v rozpočtu stavební část.  Veškeré vybavení je včetně dopravy na místo a instalace.</t>
  </si>
  <si>
    <t xml:space="preserve">    48-M - Interiér nábytek, vybavení</t>
  </si>
  <si>
    <t>48-M</t>
  </si>
  <si>
    <t>Interiér nábytek, vybavení</t>
  </si>
  <si>
    <t>Sestava varné centrum s dřezem, podrobnější popis uveden v TZ D</t>
  </si>
  <si>
    <t>ks</t>
  </si>
  <si>
    <t>-344987185</t>
  </si>
  <si>
    <t>Kancelářské pracovní místo, podrobnější popis uveden v TZ D</t>
  </si>
  <si>
    <t>-1779162783</t>
  </si>
  <si>
    <t>Vysoká skříň, podrobnější popis uveden v TZ D</t>
  </si>
  <si>
    <t>78508396</t>
  </si>
  <si>
    <t>Trouba vestavěná, podrobnější popis uveden v TZ D</t>
  </si>
  <si>
    <t>-2087204988</t>
  </si>
  <si>
    <t xml:space="preserve">Skříň  s vestavnou myčkou, podrobnější popis uveden v TZ D</t>
  </si>
  <si>
    <t>-472242721</t>
  </si>
  <si>
    <t>Skříň s vestavnou myčkou, podrobnější popis uveden v TZ D</t>
  </si>
  <si>
    <t>Kruhový jídelní stůl se čtyřmi židlemi, podrobnější popis uveden v TZ D</t>
  </si>
  <si>
    <t>sada</t>
  </si>
  <si>
    <t>145911554</t>
  </si>
  <si>
    <t>Chladnička, podrobnější popis uveden v TZ D</t>
  </si>
  <si>
    <t>-1826555569</t>
  </si>
  <si>
    <t>Školní tabule, podrobnější popis uveden v TZ D</t>
  </si>
  <si>
    <t>741855270</t>
  </si>
  <si>
    <t>Doplňky interiéru, viz samostatný soupis v excelu</t>
  </si>
  <si>
    <t>2105011317</t>
  </si>
  <si>
    <t>03 - ZŠ Škrobálková - Pracovní dílny - stavební část</t>
  </si>
  <si>
    <t xml:space="preserve">    714 - Akustická a protiotřesová opatření</t>
  </si>
  <si>
    <t>1121133887</t>
  </si>
  <si>
    <t>M05</t>
  </si>
  <si>
    <t>47,06</t>
  </si>
  <si>
    <t>M06</t>
  </si>
  <si>
    <t>13,16</t>
  </si>
  <si>
    <t>-1825442436</t>
  </si>
  <si>
    <t>60,22*2 'Přepočtené koeficientem množství</t>
  </si>
  <si>
    <t>1328815416</t>
  </si>
  <si>
    <t>-1824759129</t>
  </si>
  <si>
    <t>-2071988010</t>
  </si>
  <si>
    <t>2055135919</t>
  </si>
  <si>
    <t>-1646219895</t>
  </si>
  <si>
    <t>1613504897</t>
  </si>
  <si>
    <t>-1112499484</t>
  </si>
  <si>
    <t>1606315287</t>
  </si>
  <si>
    <t>6,261*14 'Přepočtené koeficientem množství</t>
  </si>
  <si>
    <t>7364199</t>
  </si>
  <si>
    <t>913675225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</si>
  <si>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</si>
  <si>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</si>
  <si>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</si>
  <si>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</si>
  <si>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1725100345</t>
  </si>
  <si>
    <t>Montáž akustických minerálních panelů podstropních s rozšířenou pohltivostí zvuku zavěšených na rošt viditelný</t>
  </si>
  <si>
    <t>https://podminky.urs.cz/item/CS_URS_2021_02/714121011</t>
  </si>
  <si>
    <t>59036072</t>
  </si>
  <si>
    <t>panel akustický nebarvená hrana zavěšený viditelný rošt bílá tl 15mm</t>
  </si>
  <si>
    <t>446565919</t>
  </si>
  <si>
    <t>https://podminky.urs.cz/item/CS_URS_2021_02/59036072</t>
  </si>
  <si>
    <t>47,06*1,05 'Přepočtené koeficientem množství</t>
  </si>
  <si>
    <t>998714101</t>
  </si>
  <si>
    <t>Přesun hmot tonážní pro akustická a protiotřesová opatření v objektech v do 6 m</t>
  </si>
  <si>
    <t>-1157132900</t>
  </si>
  <si>
    <t>Přesun hmot pro akustická a protiotřesová opatření stanovený z hmotnosti přesunovaného materiálu vodorovná dopravní vzdálenost do 50 m v objektech výšky do 6 m</t>
  </si>
  <si>
    <t>https://podminky.urs.cz/item/CS_URS_2021_02/998714101</t>
  </si>
  <si>
    <t>-598772265</t>
  </si>
  <si>
    <t>216817572</t>
  </si>
  <si>
    <t>551331965</t>
  </si>
  <si>
    <t>-1263545471</t>
  </si>
  <si>
    <t>-997405644</t>
  </si>
  <si>
    <t>-938587502</t>
  </si>
  <si>
    <t>-1394094898</t>
  </si>
  <si>
    <t>1501050511</t>
  </si>
  <si>
    <t>35*2*0,37</t>
  </si>
  <si>
    <t>735151680</t>
  </si>
  <si>
    <t>Otopné těleso panelové třídeskové 3 přídavné přestupní plochy výška/délka 600/1400 mm výkon 3368 W</t>
  </si>
  <si>
    <t>778902192</t>
  </si>
  <si>
    <t>Otopná tělesa panelová třídesková PN 1,0 MPa, T do 110°C se třemi přídavnými přestupními plochami výšky tělesa 600 mm stavební délky / výkonu 1400 mm / 3368 W</t>
  </si>
  <si>
    <t>https://podminky.urs.cz/item/CS_URS_2021_02/735151680</t>
  </si>
  <si>
    <t>749134798</t>
  </si>
  <si>
    <t>1077308156</t>
  </si>
  <si>
    <t>3,3*3,1</t>
  </si>
  <si>
    <t>-748792327</t>
  </si>
  <si>
    <t>-1562807375</t>
  </si>
  <si>
    <t>-1897702250</t>
  </si>
  <si>
    <t>1731877994</t>
  </si>
  <si>
    <t>6378223</t>
  </si>
  <si>
    <t>-1348377524</t>
  </si>
  <si>
    <t>-1524154639</t>
  </si>
  <si>
    <t>1876896105</t>
  </si>
  <si>
    <t>2133520718</t>
  </si>
  <si>
    <t>-1713604659</t>
  </si>
  <si>
    <t>310713360</t>
  </si>
  <si>
    <t>47,06+13,16</t>
  </si>
  <si>
    <t>-122055687</t>
  </si>
  <si>
    <t>-2113799451</t>
  </si>
  <si>
    <t>60,22*1,1 'Přepočtené koeficientem množství</t>
  </si>
  <si>
    <t>526643610</t>
  </si>
  <si>
    <t>27,6</t>
  </si>
  <si>
    <t>16,2</t>
  </si>
  <si>
    <t>-1685318049</t>
  </si>
  <si>
    <t>43,8*1,02 'Přepočtené koeficientem množství</t>
  </si>
  <si>
    <t>-1218686214</t>
  </si>
  <si>
    <t>2101821219</t>
  </si>
  <si>
    <t>1293428658</t>
  </si>
  <si>
    <t>-296058933</t>
  </si>
  <si>
    <t>1650038007</t>
  </si>
  <si>
    <t>27,6*2,9</t>
  </si>
  <si>
    <t>16,2*3</t>
  </si>
  <si>
    <t>-885591007</t>
  </si>
  <si>
    <t>786288682</t>
  </si>
  <si>
    <t>61*1,05 'Přepočtené koeficientem množství</t>
  </si>
  <si>
    <t>495681439</t>
  </si>
  <si>
    <t>315512743</t>
  </si>
  <si>
    <t>-1566848692</t>
  </si>
  <si>
    <t>888120101</t>
  </si>
  <si>
    <t>04 - ZŠ Škrobálková - Pracovní dílny - interiér</t>
  </si>
  <si>
    <t>Veškeré vybavení je včetně dopravy na místo a instalace.</t>
  </si>
  <si>
    <t>201</t>
  </si>
  <si>
    <t>Dílenský pracovní stůl pro učitele, podrobnější popis uveden v TZ D</t>
  </si>
  <si>
    <t>558229462</t>
  </si>
  <si>
    <t>202</t>
  </si>
  <si>
    <t>Dílenský pracovní stůl pro žáky, podrobnější popis uveden v TZ D</t>
  </si>
  <si>
    <t>-1663052321</t>
  </si>
  <si>
    <t>203</t>
  </si>
  <si>
    <t>1189694961</t>
  </si>
  <si>
    <t>204</t>
  </si>
  <si>
    <t>Dílenská židle, podrobnější popis uveden v TZ D</t>
  </si>
  <si>
    <t>-1341832348</t>
  </si>
  <si>
    <t>205</t>
  </si>
  <si>
    <t>Dílenský regál, podrobnější popis uveden v TZ D</t>
  </si>
  <si>
    <t>-82042295</t>
  </si>
  <si>
    <t>206</t>
  </si>
  <si>
    <t>1477674306</t>
  </si>
  <si>
    <t>207</t>
  </si>
  <si>
    <t>-1661633487</t>
  </si>
  <si>
    <t>208</t>
  </si>
  <si>
    <t>581773564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</si>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</sst>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9751101" TargetMode="External" /><Relationship Id="rId2" Type="http://schemas.openxmlformats.org/officeDocument/2006/relationships/hyperlink" Target="https://podminky.urs.cz/item/CS_URS_2021_02/162751117" TargetMode="External" /><Relationship Id="rId3" Type="http://schemas.openxmlformats.org/officeDocument/2006/relationships/hyperlink" Target="https://podminky.urs.cz/item/CS_URS_2021_02/162751119" TargetMode="External" /><Relationship Id="rId4" Type="http://schemas.openxmlformats.org/officeDocument/2006/relationships/hyperlink" Target="https://podminky.urs.cz/item/CS_URS_2021_02/171201231" TargetMode="External" /><Relationship Id="rId5" Type="http://schemas.openxmlformats.org/officeDocument/2006/relationships/hyperlink" Target="https://podminky.urs.cz/item/CS_URS_2021_02/174111102" TargetMode="External" /><Relationship Id="rId6" Type="http://schemas.openxmlformats.org/officeDocument/2006/relationships/hyperlink" Target="https://podminky.urs.cz/item/CS_URS_2021_02/175111101" TargetMode="External" /><Relationship Id="rId7" Type="http://schemas.openxmlformats.org/officeDocument/2006/relationships/hyperlink" Target="https://podminky.urs.cz/item/CS_URS_2021_02/58337344" TargetMode="External" /><Relationship Id="rId8" Type="http://schemas.openxmlformats.org/officeDocument/2006/relationships/hyperlink" Target="https://podminky.urs.cz/item/CS_URS_2021_02/317142442" TargetMode="External" /><Relationship Id="rId9" Type="http://schemas.openxmlformats.org/officeDocument/2006/relationships/hyperlink" Target="https://podminky.urs.cz/item/CS_URS_2021_02/342272225" TargetMode="External" /><Relationship Id="rId10" Type="http://schemas.openxmlformats.org/officeDocument/2006/relationships/hyperlink" Target="https://podminky.urs.cz/item/CS_URS_2021_02/342272245" TargetMode="External" /><Relationship Id="rId11" Type="http://schemas.openxmlformats.org/officeDocument/2006/relationships/hyperlink" Target="https://podminky.urs.cz/item/CS_URS_2021_02/342291121" TargetMode="External" /><Relationship Id="rId12" Type="http://schemas.openxmlformats.org/officeDocument/2006/relationships/hyperlink" Target="https://podminky.urs.cz/item/CS_URS_2021_02/451572111" TargetMode="External" /><Relationship Id="rId13" Type="http://schemas.openxmlformats.org/officeDocument/2006/relationships/hyperlink" Target="https://podminky.urs.cz/item/CS_URS_2021_02/611311131" TargetMode="External" /><Relationship Id="rId14" Type="http://schemas.openxmlformats.org/officeDocument/2006/relationships/hyperlink" Target="https://podminky.urs.cz/item/CS_URS_2021_02/611311132" TargetMode="External" /><Relationship Id="rId15" Type="http://schemas.openxmlformats.org/officeDocument/2006/relationships/hyperlink" Target="https://podminky.urs.cz/item/CS_URS_2021_02/612142001" TargetMode="External" /><Relationship Id="rId16" Type="http://schemas.openxmlformats.org/officeDocument/2006/relationships/hyperlink" Target="https://podminky.urs.cz/item/CS_URS_2021_02/612311131" TargetMode="External" /><Relationship Id="rId17" Type="http://schemas.openxmlformats.org/officeDocument/2006/relationships/hyperlink" Target="https://podminky.urs.cz/item/CS_URS_2021_02/612321121" TargetMode="External" /><Relationship Id="rId18" Type="http://schemas.openxmlformats.org/officeDocument/2006/relationships/hyperlink" Target="https://podminky.urs.cz/item/CS_URS_2021_02/612325121" TargetMode="External" /><Relationship Id="rId19" Type="http://schemas.openxmlformats.org/officeDocument/2006/relationships/hyperlink" Target="https://podminky.urs.cz/item/CS_URS_2021_02/631312141" TargetMode="External" /><Relationship Id="rId20" Type="http://schemas.openxmlformats.org/officeDocument/2006/relationships/hyperlink" Target="https://podminky.urs.cz/item/CS_URS_2021_02/632451234" TargetMode="External" /><Relationship Id="rId21" Type="http://schemas.openxmlformats.org/officeDocument/2006/relationships/hyperlink" Target="https://podminky.urs.cz/item/CS_URS_2021_02/632451292" TargetMode="External" /><Relationship Id="rId22" Type="http://schemas.openxmlformats.org/officeDocument/2006/relationships/hyperlink" Target="https://podminky.urs.cz/item/CS_URS_2021_02/642942111" TargetMode="External" /><Relationship Id="rId23" Type="http://schemas.openxmlformats.org/officeDocument/2006/relationships/hyperlink" Target="https://podminky.urs.cz/item/CS_URS_2021_02/55331488" TargetMode="External" /><Relationship Id="rId24" Type="http://schemas.openxmlformats.org/officeDocument/2006/relationships/hyperlink" Target="https://podminky.urs.cz/item/CS_URS_2021_02/642942611" TargetMode="External" /><Relationship Id="rId25" Type="http://schemas.openxmlformats.org/officeDocument/2006/relationships/hyperlink" Target="https://podminky.urs.cz/item/CS_URS_2021_02/55331591" TargetMode="External" /><Relationship Id="rId26" Type="http://schemas.openxmlformats.org/officeDocument/2006/relationships/hyperlink" Target="https://podminky.urs.cz/item/CS_URS_2021_02/55331590" TargetMode="External" /><Relationship Id="rId27" Type="http://schemas.openxmlformats.org/officeDocument/2006/relationships/hyperlink" Target="https://podminky.urs.cz/item/CS_URS_2021_02/949101111" TargetMode="External" /><Relationship Id="rId28" Type="http://schemas.openxmlformats.org/officeDocument/2006/relationships/hyperlink" Target="https://podminky.urs.cz/item/CS_URS_2021_02/952901111" TargetMode="External" /><Relationship Id="rId29" Type="http://schemas.openxmlformats.org/officeDocument/2006/relationships/hyperlink" Target="https://podminky.urs.cz/item/CS_URS_2021_02/962031132" TargetMode="External" /><Relationship Id="rId30" Type="http://schemas.openxmlformats.org/officeDocument/2006/relationships/hyperlink" Target="https://podminky.urs.cz/item/CS_URS_2021_02/962032231" TargetMode="External" /><Relationship Id="rId31" Type="http://schemas.openxmlformats.org/officeDocument/2006/relationships/hyperlink" Target="https://podminky.urs.cz/item/CS_URS_2021_02/965042141" TargetMode="External" /><Relationship Id="rId32" Type="http://schemas.openxmlformats.org/officeDocument/2006/relationships/hyperlink" Target="https://podminky.urs.cz/item/CS_URS_2021_02/965045113" TargetMode="External" /><Relationship Id="rId33" Type="http://schemas.openxmlformats.org/officeDocument/2006/relationships/hyperlink" Target="https://podminky.urs.cz/item/CS_URS_2021_02/968072456" TargetMode="External" /><Relationship Id="rId34" Type="http://schemas.openxmlformats.org/officeDocument/2006/relationships/hyperlink" Target="https://podminky.urs.cz/item/CS_URS_2021_02/974031132" TargetMode="External" /><Relationship Id="rId35" Type="http://schemas.openxmlformats.org/officeDocument/2006/relationships/hyperlink" Target="https://podminky.urs.cz/item/CS_URS_2021_02/974031142" TargetMode="External" /><Relationship Id="rId36" Type="http://schemas.openxmlformats.org/officeDocument/2006/relationships/hyperlink" Target="https://podminky.urs.cz/item/CS_URS_2021_02/977312113" TargetMode="External" /><Relationship Id="rId37" Type="http://schemas.openxmlformats.org/officeDocument/2006/relationships/hyperlink" Target="https://podminky.urs.cz/item/CS_URS_2021_02/978035127" TargetMode="External" /><Relationship Id="rId38" Type="http://schemas.openxmlformats.org/officeDocument/2006/relationships/hyperlink" Target="https://podminky.urs.cz/item/CS_URS_2021_02/997013211" TargetMode="External" /><Relationship Id="rId39" Type="http://schemas.openxmlformats.org/officeDocument/2006/relationships/hyperlink" Target="https://podminky.urs.cz/item/CS_URS_2021_02/997013501" TargetMode="External" /><Relationship Id="rId40" Type="http://schemas.openxmlformats.org/officeDocument/2006/relationships/hyperlink" Target="https://podminky.urs.cz/item/CS_URS_2021_02/997013509" TargetMode="External" /><Relationship Id="rId41" Type="http://schemas.openxmlformats.org/officeDocument/2006/relationships/hyperlink" Target="https://podminky.urs.cz/item/CS_URS_2021_02/997013869" TargetMode="External" /><Relationship Id="rId42" Type="http://schemas.openxmlformats.org/officeDocument/2006/relationships/hyperlink" Target="https://podminky.urs.cz/item/CS_URS_2021_02/998018001" TargetMode="External" /><Relationship Id="rId43" Type="http://schemas.openxmlformats.org/officeDocument/2006/relationships/hyperlink" Target="https://podminky.urs.cz/item/CS_URS_2021_02/711111001" TargetMode="External" /><Relationship Id="rId44" Type="http://schemas.openxmlformats.org/officeDocument/2006/relationships/hyperlink" Target="https://podminky.urs.cz/item/CS_URS_2021_02/11163150" TargetMode="External" /><Relationship Id="rId45" Type="http://schemas.openxmlformats.org/officeDocument/2006/relationships/hyperlink" Target="https://podminky.urs.cz/item/CS_URS_2021_02/711131811" TargetMode="External" /><Relationship Id="rId46" Type="http://schemas.openxmlformats.org/officeDocument/2006/relationships/hyperlink" Target="https://podminky.urs.cz/item/CS_URS_2021_02/711141559" TargetMode="External" /><Relationship Id="rId47" Type="http://schemas.openxmlformats.org/officeDocument/2006/relationships/hyperlink" Target="https://podminky.urs.cz/item/CS_URS_2021_02/62853006" TargetMode="External" /><Relationship Id="rId48" Type="http://schemas.openxmlformats.org/officeDocument/2006/relationships/hyperlink" Target="https://podminky.urs.cz/item/CS_URS_2021_02/998711101" TargetMode="External" /><Relationship Id="rId49" Type="http://schemas.openxmlformats.org/officeDocument/2006/relationships/hyperlink" Target="https://podminky.urs.cz/item/CS_URS_2021_02/721171913" TargetMode="External" /><Relationship Id="rId50" Type="http://schemas.openxmlformats.org/officeDocument/2006/relationships/hyperlink" Target="https://podminky.urs.cz/item/CS_URS_2021_02/721171915" TargetMode="External" /><Relationship Id="rId51" Type="http://schemas.openxmlformats.org/officeDocument/2006/relationships/hyperlink" Target="https://podminky.urs.cz/item/CS_URS_2021_02/721173401" TargetMode="External" /><Relationship Id="rId52" Type="http://schemas.openxmlformats.org/officeDocument/2006/relationships/hyperlink" Target="https://podminky.urs.cz/item/CS_URS_2021_02/721174042" TargetMode="External" /><Relationship Id="rId53" Type="http://schemas.openxmlformats.org/officeDocument/2006/relationships/hyperlink" Target="https://podminky.urs.cz/item/CS_URS_2021_02/721174043" TargetMode="External" /><Relationship Id="rId54" Type="http://schemas.openxmlformats.org/officeDocument/2006/relationships/hyperlink" Target="https://podminky.urs.cz/item/CS_URS_2021_02/721226511" TargetMode="External" /><Relationship Id="rId55" Type="http://schemas.openxmlformats.org/officeDocument/2006/relationships/hyperlink" Target="https://podminky.urs.cz/item/CS_URS_2021_02/721290111" TargetMode="External" /><Relationship Id="rId56" Type="http://schemas.openxmlformats.org/officeDocument/2006/relationships/hyperlink" Target="https://podminky.urs.cz/item/CS_URS_2021_02/998721101" TargetMode="External" /><Relationship Id="rId57" Type="http://schemas.openxmlformats.org/officeDocument/2006/relationships/hyperlink" Target="https://podminky.urs.cz/item/CS_URS_2021_02/722131912" TargetMode="External" /><Relationship Id="rId58" Type="http://schemas.openxmlformats.org/officeDocument/2006/relationships/hyperlink" Target="https://podminky.urs.cz/item/CS_URS_2021_02/722174002" TargetMode="External" /><Relationship Id="rId59" Type="http://schemas.openxmlformats.org/officeDocument/2006/relationships/hyperlink" Target="https://podminky.urs.cz/item/CS_URS_2021_02/722174003" TargetMode="External" /><Relationship Id="rId60" Type="http://schemas.openxmlformats.org/officeDocument/2006/relationships/hyperlink" Target="https://podminky.urs.cz/item/CS_URS_2021_02/722181231" TargetMode="External" /><Relationship Id="rId61" Type="http://schemas.openxmlformats.org/officeDocument/2006/relationships/hyperlink" Target="https://podminky.urs.cz/item/CS_URS_2021_02/722181232" TargetMode="External" /><Relationship Id="rId62" Type="http://schemas.openxmlformats.org/officeDocument/2006/relationships/hyperlink" Target="https://podminky.urs.cz/item/CS_URS_2021_02/722290234" TargetMode="External" /><Relationship Id="rId63" Type="http://schemas.openxmlformats.org/officeDocument/2006/relationships/hyperlink" Target="https://podminky.urs.cz/item/CS_URS_2021_02/998722101" TargetMode="External" /><Relationship Id="rId64" Type="http://schemas.openxmlformats.org/officeDocument/2006/relationships/hyperlink" Target="https://podminky.urs.cz/item/CS_URS_2021_02/725211617" TargetMode="External" /><Relationship Id="rId65" Type="http://schemas.openxmlformats.org/officeDocument/2006/relationships/hyperlink" Target="https://podminky.urs.cz/item/CS_URS_2021_02/725311121" TargetMode="External" /><Relationship Id="rId66" Type="http://schemas.openxmlformats.org/officeDocument/2006/relationships/hyperlink" Target="https://podminky.urs.cz/item/CS_URS_2021_02/725532102" TargetMode="External" /><Relationship Id="rId67" Type="http://schemas.openxmlformats.org/officeDocument/2006/relationships/hyperlink" Target="https://podminky.urs.cz/item/CS_URS_2021_02/725819401" TargetMode="External" /><Relationship Id="rId68" Type="http://schemas.openxmlformats.org/officeDocument/2006/relationships/hyperlink" Target="https://podminky.urs.cz/item/CS_URS_2021_02/55141001" TargetMode="External" /><Relationship Id="rId69" Type="http://schemas.openxmlformats.org/officeDocument/2006/relationships/hyperlink" Target="https://podminky.urs.cz/item/CS_URS_2021_02/725821329" TargetMode="External" /><Relationship Id="rId70" Type="http://schemas.openxmlformats.org/officeDocument/2006/relationships/hyperlink" Target="https://podminky.urs.cz/item/CS_URS_2021_02/725822611" TargetMode="External" /><Relationship Id="rId71" Type="http://schemas.openxmlformats.org/officeDocument/2006/relationships/hyperlink" Target="https://podminky.urs.cz/item/CS_URS_2021_02/998725101" TargetMode="External" /><Relationship Id="rId72" Type="http://schemas.openxmlformats.org/officeDocument/2006/relationships/hyperlink" Target="https://podminky.urs.cz/item/CS_URS_2021_02/733110803" TargetMode="External" /><Relationship Id="rId73" Type="http://schemas.openxmlformats.org/officeDocument/2006/relationships/hyperlink" Target="https://podminky.urs.cz/item/CS_URS_2021_02/733111103" TargetMode="External" /><Relationship Id="rId74" Type="http://schemas.openxmlformats.org/officeDocument/2006/relationships/hyperlink" Target="https://podminky.urs.cz/item/CS_URS_2021_02/733111104" TargetMode="External" /><Relationship Id="rId75" Type="http://schemas.openxmlformats.org/officeDocument/2006/relationships/hyperlink" Target="https://podminky.urs.cz/item/CS_URS_2021_02/733190107" TargetMode="External" /><Relationship Id="rId76" Type="http://schemas.openxmlformats.org/officeDocument/2006/relationships/hyperlink" Target="https://podminky.urs.cz/item/CS_URS_2021_02/733191925" TargetMode="External" /><Relationship Id="rId77" Type="http://schemas.openxmlformats.org/officeDocument/2006/relationships/hyperlink" Target="https://podminky.urs.cz/item/CS_URS_2021_02/998733101" TargetMode="External" /><Relationship Id="rId78" Type="http://schemas.openxmlformats.org/officeDocument/2006/relationships/hyperlink" Target="https://podminky.urs.cz/item/CS_URS_2021_02/734221545" TargetMode="External" /><Relationship Id="rId79" Type="http://schemas.openxmlformats.org/officeDocument/2006/relationships/hyperlink" Target="https://podminky.urs.cz/item/CS_URS_2021_02/734222812" TargetMode="External" /><Relationship Id="rId80" Type="http://schemas.openxmlformats.org/officeDocument/2006/relationships/hyperlink" Target="https://podminky.urs.cz/item/CS_URS_2021_02/734261233" TargetMode="External" /><Relationship Id="rId81" Type="http://schemas.openxmlformats.org/officeDocument/2006/relationships/hyperlink" Target="https://podminky.urs.cz/item/CS_URS_2021_02/735000912" TargetMode="External" /><Relationship Id="rId82" Type="http://schemas.openxmlformats.org/officeDocument/2006/relationships/hyperlink" Target="https://podminky.urs.cz/item/CS_URS_2021_02/735111810" TargetMode="External" /><Relationship Id="rId83" Type="http://schemas.openxmlformats.org/officeDocument/2006/relationships/hyperlink" Target="https://podminky.urs.cz/item/CS_URS_2021_02/735151579" TargetMode="External" /><Relationship Id="rId84" Type="http://schemas.openxmlformats.org/officeDocument/2006/relationships/hyperlink" Target="https://podminky.urs.cz/item/CS_URS_2021_02/998735101" TargetMode="External" /><Relationship Id="rId85" Type="http://schemas.openxmlformats.org/officeDocument/2006/relationships/hyperlink" Target="https://podminky.urs.cz/item/CS_URS_2021_02/763111313" TargetMode="External" /><Relationship Id="rId86" Type="http://schemas.openxmlformats.org/officeDocument/2006/relationships/hyperlink" Target="https://podminky.urs.cz/item/CS_URS_2021_02/763111712" TargetMode="External" /><Relationship Id="rId87" Type="http://schemas.openxmlformats.org/officeDocument/2006/relationships/hyperlink" Target="https://podminky.urs.cz/item/CS_URS_2021_02/763111714" TargetMode="External" /><Relationship Id="rId88" Type="http://schemas.openxmlformats.org/officeDocument/2006/relationships/hyperlink" Target="https://podminky.urs.cz/item/CS_URS_2021_02/998763100" TargetMode="External" /><Relationship Id="rId89" Type="http://schemas.openxmlformats.org/officeDocument/2006/relationships/hyperlink" Target="https://podminky.urs.cz/item/CS_URS_2021_02/766660001" TargetMode="External" /><Relationship Id="rId90" Type="http://schemas.openxmlformats.org/officeDocument/2006/relationships/hyperlink" Target="https://podminky.urs.cz/item/CS_URS_2021_02/61162014" TargetMode="External" /><Relationship Id="rId91" Type="http://schemas.openxmlformats.org/officeDocument/2006/relationships/hyperlink" Target="https://podminky.urs.cz/item/CS_URS_2021_02/766660002" TargetMode="External" /><Relationship Id="rId92" Type="http://schemas.openxmlformats.org/officeDocument/2006/relationships/hyperlink" Target="https://podminky.urs.cz/item/CS_URS_2021_02/61162015" TargetMode="External" /><Relationship Id="rId93" Type="http://schemas.openxmlformats.org/officeDocument/2006/relationships/hyperlink" Target="https://podminky.urs.cz/item/CS_URS_2021_02/766660728" TargetMode="External" /><Relationship Id="rId94" Type="http://schemas.openxmlformats.org/officeDocument/2006/relationships/hyperlink" Target="https://podminky.urs.cz/item/CS_URS_2021_02/54924004" TargetMode="External" /><Relationship Id="rId95" Type="http://schemas.openxmlformats.org/officeDocument/2006/relationships/hyperlink" Target="https://podminky.urs.cz/item/CS_URS_2021_02/54964150" TargetMode="External" /><Relationship Id="rId96" Type="http://schemas.openxmlformats.org/officeDocument/2006/relationships/hyperlink" Target="https://podminky.urs.cz/item/CS_URS_2021_02/766660729" TargetMode="External" /><Relationship Id="rId97" Type="http://schemas.openxmlformats.org/officeDocument/2006/relationships/hyperlink" Target="https://podminky.urs.cz/item/CS_URS_2021_02/54914622" TargetMode="External" /><Relationship Id="rId98" Type="http://schemas.openxmlformats.org/officeDocument/2006/relationships/hyperlink" Target="https://podminky.urs.cz/item/CS_URS_2021_02/998766201" TargetMode="External" /><Relationship Id="rId99" Type="http://schemas.openxmlformats.org/officeDocument/2006/relationships/hyperlink" Target="https://podminky.urs.cz/item/CS_URS_2021_02/771571810" TargetMode="External" /><Relationship Id="rId100" Type="http://schemas.openxmlformats.org/officeDocument/2006/relationships/hyperlink" Target="https://podminky.urs.cz/item/CS_URS_2021_02/776201812" TargetMode="External" /><Relationship Id="rId101" Type="http://schemas.openxmlformats.org/officeDocument/2006/relationships/hyperlink" Target="https://podminky.urs.cz/item/CS_URS_2021_02/776232111" TargetMode="External" /><Relationship Id="rId102" Type="http://schemas.openxmlformats.org/officeDocument/2006/relationships/hyperlink" Target="https://podminky.urs.cz/item/CS_URS_2021_02/28411051" TargetMode="External" /><Relationship Id="rId103" Type="http://schemas.openxmlformats.org/officeDocument/2006/relationships/hyperlink" Target="https://podminky.urs.cz/item/CS_URS_2021_02/776411112" TargetMode="External" /><Relationship Id="rId104" Type="http://schemas.openxmlformats.org/officeDocument/2006/relationships/hyperlink" Target="https://podminky.urs.cz/item/CS_URS_2021_02/28411010" TargetMode="External" /><Relationship Id="rId105" Type="http://schemas.openxmlformats.org/officeDocument/2006/relationships/hyperlink" Target="https://podminky.urs.cz/item/CS_URS_2021_02/998776101" TargetMode="External" /><Relationship Id="rId106" Type="http://schemas.openxmlformats.org/officeDocument/2006/relationships/hyperlink" Target="https://podminky.urs.cz/item/CS_URS_2021_02/781121011" TargetMode="External" /><Relationship Id="rId107" Type="http://schemas.openxmlformats.org/officeDocument/2006/relationships/hyperlink" Target="https://podminky.urs.cz/item/CS_URS_2021_02/781151031" TargetMode="External" /><Relationship Id="rId108" Type="http://schemas.openxmlformats.org/officeDocument/2006/relationships/hyperlink" Target="https://podminky.urs.cz/item/CS_URS_2021_02/781471810" TargetMode="External" /><Relationship Id="rId109" Type="http://schemas.openxmlformats.org/officeDocument/2006/relationships/hyperlink" Target="https://podminky.urs.cz/item/CS_URS_2021_02/781474114" TargetMode="External" /><Relationship Id="rId110" Type="http://schemas.openxmlformats.org/officeDocument/2006/relationships/hyperlink" Target="https://podminky.urs.cz/item/CS_URS_2021_02/59761040" TargetMode="External" /><Relationship Id="rId111" Type="http://schemas.openxmlformats.org/officeDocument/2006/relationships/hyperlink" Target="https://podminky.urs.cz/item/CS_URS_2021_02/781494511" TargetMode="External" /><Relationship Id="rId112" Type="http://schemas.openxmlformats.org/officeDocument/2006/relationships/hyperlink" Target="https://podminky.urs.cz/item/CS_URS_2021_02/781495211" TargetMode="External" /><Relationship Id="rId113" Type="http://schemas.openxmlformats.org/officeDocument/2006/relationships/hyperlink" Target="https://podminky.urs.cz/item/CS_URS_2021_02/998781101" TargetMode="External" /><Relationship Id="rId114" Type="http://schemas.openxmlformats.org/officeDocument/2006/relationships/hyperlink" Target="https://podminky.urs.cz/item/CS_URS_2021_02/783614551" TargetMode="External" /><Relationship Id="rId115" Type="http://schemas.openxmlformats.org/officeDocument/2006/relationships/hyperlink" Target="https://podminky.urs.cz/item/CS_URS_2021_02/783615551" TargetMode="External" /><Relationship Id="rId116" Type="http://schemas.openxmlformats.org/officeDocument/2006/relationships/hyperlink" Target="https://podminky.urs.cz/item/CS_URS_2021_02/783617611" TargetMode="External" /><Relationship Id="rId117" Type="http://schemas.openxmlformats.org/officeDocument/2006/relationships/hyperlink" Target="https://podminky.urs.cz/item/CS_URS_2021_02/784121001" TargetMode="External" /><Relationship Id="rId118" Type="http://schemas.openxmlformats.org/officeDocument/2006/relationships/hyperlink" Target="https://podminky.urs.cz/item/CS_URS_2021_02/784171101" TargetMode="External" /><Relationship Id="rId119" Type="http://schemas.openxmlformats.org/officeDocument/2006/relationships/hyperlink" Target="https://podminky.urs.cz/item/CS_URS_2021_02/58124844" TargetMode="External" /><Relationship Id="rId120" Type="http://schemas.openxmlformats.org/officeDocument/2006/relationships/hyperlink" Target="https://podminky.urs.cz/item/CS_URS_2021_02/784181111" TargetMode="External" /><Relationship Id="rId121" Type="http://schemas.openxmlformats.org/officeDocument/2006/relationships/hyperlink" Target="https://podminky.urs.cz/item/CS_URS_2021_02/784211101" TargetMode="External" /><Relationship Id="rId122" Type="http://schemas.openxmlformats.org/officeDocument/2006/relationships/hyperlink" Target="https://podminky.urs.cz/item/CS_URS_2021_02/460941211" TargetMode="External" /><Relationship Id="rId123" Type="http://schemas.openxmlformats.org/officeDocument/2006/relationships/hyperlink" Target="https://podminky.urs.cz/item/CS_URS_2021_02/460941233" TargetMode="External" /><Relationship Id="rId1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32451234" TargetMode="External" /><Relationship Id="rId2" Type="http://schemas.openxmlformats.org/officeDocument/2006/relationships/hyperlink" Target="https://podminky.urs.cz/item/CS_URS_2021_02/632451292" TargetMode="External" /><Relationship Id="rId3" Type="http://schemas.openxmlformats.org/officeDocument/2006/relationships/hyperlink" Target="https://podminky.urs.cz/item/CS_URS_2021_02/642942611" TargetMode="External" /><Relationship Id="rId4" Type="http://schemas.openxmlformats.org/officeDocument/2006/relationships/hyperlink" Target="https://podminky.urs.cz/item/CS_URS_2021_02/55331590" TargetMode="External" /><Relationship Id="rId5" Type="http://schemas.openxmlformats.org/officeDocument/2006/relationships/hyperlink" Target="https://podminky.urs.cz/item/CS_URS_2021_02/949101111" TargetMode="External" /><Relationship Id="rId6" Type="http://schemas.openxmlformats.org/officeDocument/2006/relationships/hyperlink" Target="https://podminky.urs.cz/item/CS_URS_2021_02/952901111" TargetMode="External" /><Relationship Id="rId7" Type="http://schemas.openxmlformats.org/officeDocument/2006/relationships/hyperlink" Target="https://podminky.urs.cz/item/CS_URS_2021_02/965045113" TargetMode="External" /><Relationship Id="rId8" Type="http://schemas.openxmlformats.org/officeDocument/2006/relationships/hyperlink" Target="https://podminky.urs.cz/item/CS_URS_2021_02/997013211" TargetMode="External" /><Relationship Id="rId9" Type="http://schemas.openxmlformats.org/officeDocument/2006/relationships/hyperlink" Target="https://podminky.urs.cz/item/CS_URS_2021_02/997013501" TargetMode="External" /><Relationship Id="rId10" Type="http://schemas.openxmlformats.org/officeDocument/2006/relationships/hyperlink" Target="https://podminky.urs.cz/item/CS_URS_2021_02/997013509" TargetMode="External" /><Relationship Id="rId11" Type="http://schemas.openxmlformats.org/officeDocument/2006/relationships/hyperlink" Target="https://podminky.urs.cz/item/CS_URS_2021_02/997013869" TargetMode="External" /><Relationship Id="rId12" Type="http://schemas.openxmlformats.org/officeDocument/2006/relationships/hyperlink" Target="https://podminky.urs.cz/item/CS_URS_2021_02/998018001" TargetMode="External" /><Relationship Id="rId13" Type="http://schemas.openxmlformats.org/officeDocument/2006/relationships/hyperlink" Target="https://podminky.urs.cz/item/CS_URS_2021_02/714121011" TargetMode="External" /><Relationship Id="rId14" Type="http://schemas.openxmlformats.org/officeDocument/2006/relationships/hyperlink" Target="https://podminky.urs.cz/item/CS_URS_2021_02/59036072" TargetMode="External" /><Relationship Id="rId15" Type="http://schemas.openxmlformats.org/officeDocument/2006/relationships/hyperlink" Target="https://podminky.urs.cz/item/CS_URS_2021_02/998714101" TargetMode="External" /><Relationship Id="rId16" Type="http://schemas.openxmlformats.org/officeDocument/2006/relationships/hyperlink" Target="https://podminky.urs.cz/item/CS_URS_2021_02/733111103" TargetMode="External" /><Relationship Id="rId17" Type="http://schemas.openxmlformats.org/officeDocument/2006/relationships/hyperlink" Target="https://podminky.urs.cz/item/CS_URS_2021_02/733191925" TargetMode="External" /><Relationship Id="rId18" Type="http://schemas.openxmlformats.org/officeDocument/2006/relationships/hyperlink" Target="https://podminky.urs.cz/item/CS_URS_2021_02/998733101" TargetMode="External" /><Relationship Id="rId19" Type="http://schemas.openxmlformats.org/officeDocument/2006/relationships/hyperlink" Target="https://podminky.urs.cz/item/CS_URS_2021_02/734221545" TargetMode="External" /><Relationship Id="rId20" Type="http://schemas.openxmlformats.org/officeDocument/2006/relationships/hyperlink" Target="https://podminky.urs.cz/item/CS_URS_2021_02/734222812" TargetMode="External" /><Relationship Id="rId21" Type="http://schemas.openxmlformats.org/officeDocument/2006/relationships/hyperlink" Target="https://podminky.urs.cz/item/CS_URS_2021_02/734261233" TargetMode="External" /><Relationship Id="rId22" Type="http://schemas.openxmlformats.org/officeDocument/2006/relationships/hyperlink" Target="https://podminky.urs.cz/item/CS_URS_2021_02/735000912" TargetMode="External" /><Relationship Id="rId23" Type="http://schemas.openxmlformats.org/officeDocument/2006/relationships/hyperlink" Target="https://podminky.urs.cz/item/CS_URS_2021_02/735111810" TargetMode="External" /><Relationship Id="rId24" Type="http://schemas.openxmlformats.org/officeDocument/2006/relationships/hyperlink" Target="https://podminky.urs.cz/item/CS_URS_2021_02/735151680" TargetMode="External" /><Relationship Id="rId25" Type="http://schemas.openxmlformats.org/officeDocument/2006/relationships/hyperlink" Target="https://podminky.urs.cz/item/CS_URS_2021_02/998735101" TargetMode="External" /><Relationship Id="rId26" Type="http://schemas.openxmlformats.org/officeDocument/2006/relationships/hyperlink" Target="https://podminky.urs.cz/item/CS_URS_2021_02/763111313" TargetMode="External" /><Relationship Id="rId27" Type="http://schemas.openxmlformats.org/officeDocument/2006/relationships/hyperlink" Target="https://podminky.urs.cz/item/CS_URS_2021_02/763111712" TargetMode="External" /><Relationship Id="rId28" Type="http://schemas.openxmlformats.org/officeDocument/2006/relationships/hyperlink" Target="https://podminky.urs.cz/item/CS_URS_2021_02/998763100" TargetMode="External" /><Relationship Id="rId29" Type="http://schemas.openxmlformats.org/officeDocument/2006/relationships/hyperlink" Target="https://podminky.urs.cz/item/CS_URS_2021_02/766660001" TargetMode="External" /><Relationship Id="rId30" Type="http://schemas.openxmlformats.org/officeDocument/2006/relationships/hyperlink" Target="https://podminky.urs.cz/item/CS_URS_2021_02/61162014" TargetMode="External" /><Relationship Id="rId31" Type="http://schemas.openxmlformats.org/officeDocument/2006/relationships/hyperlink" Target="https://podminky.urs.cz/item/CS_URS_2021_02/766660728" TargetMode="External" /><Relationship Id="rId32" Type="http://schemas.openxmlformats.org/officeDocument/2006/relationships/hyperlink" Target="https://podminky.urs.cz/item/CS_URS_2021_02/54924004" TargetMode="External" /><Relationship Id="rId33" Type="http://schemas.openxmlformats.org/officeDocument/2006/relationships/hyperlink" Target="https://podminky.urs.cz/item/CS_URS_2021_02/54964150" TargetMode="External" /><Relationship Id="rId34" Type="http://schemas.openxmlformats.org/officeDocument/2006/relationships/hyperlink" Target="https://podminky.urs.cz/item/CS_URS_2021_02/766660729" TargetMode="External" /><Relationship Id="rId35" Type="http://schemas.openxmlformats.org/officeDocument/2006/relationships/hyperlink" Target="https://podminky.urs.cz/item/CS_URS_2021_02/54914622" TargetMode="External" /><Relationship Id="rId36" Type="http://schemas.openxmlformats.org/officeDocument/2006/relationships/hyperlink" Target="https://podminky.urs.cz/item/CS_URS_2021_02/998766201" TargetMode="External" /><Relationship Id="rId37" Type="http://schemas.openxmlformats.org/officeDocument/2006/relationships/hyperlink" Target="https://podminky.urs.cz/item/CS_URS_2021_02/776201812" TargetMode="External" /><Relationship Id="rId38" Type="http://schemas.openxmlformats.org/officeDocument/2006/relationships/hyperlink" Target="https://podminky.urs.cz/item/CS_URS_2021_02/776232111" TargetMode="External" /><Relationship Id="rId39" Type="http://schemas.openxmlformats.org/officeDocument/2006/relationships/hyperlink" Target="https://podminky.urs.cz/item/CS_URS_2021_02/28411051" TargetMode="External" /><Relationship Id="rId40" Type="http://schemas.openxmlformats.org/officeDocument/2006/relationships/hyperlink" Target="https://podminky.urs.cz/item/CS_URS_2021_02/776411112" TargetMode="External" /><Relationship Id="rId41" Type="http://schemas.openxmlformats.org/officeDocument/2006/relationships/hyperlink" Target="https://podminky.urs.cz/item/CS_URS_2021_02/28411010" TargetMode="External" /><Relationship Id="rId42" Type="http://schemas.openxmlformats.org/officeDocument/2006/relationships/hyperlink" Target="https://podminky.urs.cz/item/CS_URS_2021_02/998776101" TargetMode="External" /><Relationship Id="rId43" Type="http://schemas.openxmlformats.org/officeDocument/2006/relationships/hyperlink" Target="https://podminky.urs.cz/item/CS_URS_2021_02/783614551" TargetMode="External" /><Relationship Id="rId44" Type="http://schemas.openxmlformats.org/officeDocument/2006/relationships/hyperlink" Target="https://podminky.urs.cz/item/CS_URS_2021_02/783615551" TargetMode="External" /><Relationship Id="rId45" Type="http://schemas.openxmlformats.org/officeDocument/2006/relationships/hyperlink" Target="https://podminky.urs.cz/item/CS_URS_2021_02/783617611" TargetMode="External" /><Relationship Id="rId46" Type="http://schemas.openxmlformats.org/officeDocument/2006/relationships/hyperlink" Target="https://podminky.urs.cz/item/CS_URS_2021_02/784121001" TargetMode="External" /><Relationship Id="rId47" Type="http://schemas.openxmlformats.org/officeDocument/2006/relationships/hyperlink" Target="https://podminky.urs.cz/item/CS_URS_2021_02/784171101" TargetMode="External" /><Relationship Id="rId48" Type="http://schemas.openxmlformats.org/officeDocument/2006/relationships/hyperlink" Target="https://podminky.urs.cz/item/CS_URS_2021_02/58124844" TargetMode="External" /><Relationship Id="rId49" Type="http://schemas.openxmlformats.org/officeDocument/2006/relationships/hyperlink" Target="https://podminky.urs.cz/item/CS_URS_2021_02/784181111" TargetMode="External" /><Relationship Id="rId50" Type="http://schemas.openxmlformats.org/officeDocument/2006/relationships/hyperlink" Target="https://podminky.urs.cz/item/CS_URS_2021_02/784211101" TargetMode="External" /><Relationship Id="rId51" Type="http://schemas.openxmlformats.org/officeDocument/2006/relationships/hyperlink" Target="https://podminky.urs.cz/item/CS_URS_2021_02/46094121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Modernizace učeben ZŠ Slezská Ostrava II (PD, AD, IČ)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Slezská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Městský obvod Slezská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Kapego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Pavel Klus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ZŠ Škrobálková - Cvi...'!J30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ZŠ Škrobálková - Cvi...'!P105</f>
        <v>0</v>
      </c>
      <c r="AV55" s="121">
        <f>'01 - ZŠ Škrobálková - Cvi...'!J33</f>
        <v>0</v>
      </c>
      <c r="AW55" s="121">
        <f>'01 - ZŠ Škrobálková - Cvi...'!J34</f>
        <v>0</v>
      </c>
      <c r="AX55" s="121">
        <f>'01 - ZŠ Škrobálková - Cvi...'!J35</f>
        <v>0</v>
      </c>
      <c r="AY55" s="121">
        <f>'01 - ZŠ Škrobálková - Cvi...'!J36</f>
        <v>0</v>
      </c>
      <c r="AZ55" s="121">
        <f>'01 - ZŠ Škrobálková - Cvi...'!F33</f>
        <v>0</v>
      </c>
      <c r="BA55" s="121">
        <f>'01 - ZŠ Škrobálková - Cvi...'!F34</f>
        <v>0</v>
      </c>
      <c r="BB55" s="121">
        <f>'01 - ZŠ Škrobálková - Cvi...'!F35</f>
        <v>0</v>
      </c>
      <c r="BC55" s="121">
        <f>'01 - ZŠ Škrobálková - Cvi...'!F36</f>
        <v>0</v>
      </c>
      <c r="BD55" s="123">
        <f>'01 - ZŠ Škrobálková - Cvi...'!F37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ZŠ Škrobálková - Cvi...'!J30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ZŠ Škrobálková - Cvi...'!P81</f>
        <v>0</v>
      </c>
      <c r="AV56" s="121">
        <f>'02 - ZŠ Škrobálková - Cvi...'!J33</f>
        <v>0</v>
      </c>
      <c r="AW56" s="121">
        <f>'02 - ZŠ Škrobálková - Cvi...'!J34</f>
        <v>0</v>
      </c>
      <c r="AX56" s="121">
        <f>'02 - ZŠ Škrobálková - Cvi...'!J35</f>
        <v>0</v>
      </c>
      <c r="AY56" s="121">
        <f>'02 - ZŠ Škrobálková - Cvi...'!J36</f>
        <v>0</v>
      </c>
      <c r="AZ56" s="121">
        <f>'02 - ZŠ Škrobálková - Cvi...'!F33</f>
        <v>0</v>
      </c>
      <c r="BA56" s="121">
        <f>'02 - ZŠ Škrobálková - Cvi...'!F34</f>
        <v>0</v>
      </c>
      <c r="BB56" s="121">
        <f>'02 - ZŠ Škrobálková - Cvi...'!F35</f>
        <v>0</v>
      </c>
      <c r="BC56" s="121">
        <f>'02 - ZŠ Škrobálková - Cvi...'!F36</f>
        <v>0</v>
      </c>
      <c r="BD56" s="123">
        <f>'02 - ZŠ Škrobálková - Cvi...'!F37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ZŠ Škrobálková - Pra...'!J30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ZŠ Škrobálková - Pra...'!P98</f>
        <v>0</v>
      </c>
      <c r="AV57" s="121">
        <f>'03 - ZŠ Škrobálková - Pra...'!J33</f>
        <v>0</v>
      </c>
      <c r="AW57" s="121">
        <f>'03 - ZŠ Škrobálková - Pra...'!J34</f>
        <v>0</v>
      </c>
      <c r="AX57" s="121">
        <f>'03 - ZŠ Škrobálková - Pra...'!J35</f>
        <v>0</v>
      </c>
      <c r="AY57" s="121">
        <f>'03 - ZŠ Škrobálková - Pra...'!J36</f>
        <v>0</v>
      </c>
      <c r="AZ57" s="121">
        <f>'03 - ZŠ Škrobálková - Pra...'!F33</f>
        <v>0</v>
      </c>
      <c r="BA57" s="121">
        <f>'03 - ZŠ Škrobálková - Pra...'!F34</f>
        <v>0</v>
      </c>
      <c r="BB57" s="121">
        <f>'03 - ZŠ Škrobálková - Pra...'!F35</f>
        <v>0</v>
      </c>
      <c r="BC57" s="121">
        <f>'03 - ZŠ Škrobálková - Pra...'!F36</f>
        <v>0</v>
      </c>
      <c r="BD57" s="123">
        <f>'03 - ZŠ Škrobálková - Pra...'!F37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24.75" customHeight="1">
      <c r="A58" s="112" t="s">
        <v>76</v>
      </c>
      <c r="B58" s="113"/>
      <c r="C58" s="114"/>
      <c r="D58" s="115" t="s">
        <v>14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ZŠ Škrobálková - Pra...'!J30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5">
        <v>0</v>
      </c>
      <c r="AT58" s="126">
        <f>ROUND(SUM(AV58:AW58),2)</f>
        <v>0</v>
      </c>
      <c r="AU58" s="127">
        <f>'04 - ZŠ Škrobálková - Pra...'!P81</f>
        <v>0</v>
      </c>
      <c r="AV58" s="126">
        <f>'04 - ZŠ Škrobálková - Pra...'!J33</f>
        <v>0</v>
      </c>
      <c r="AW58" s="126">
        <f>'04 - ZŠ Škrobálková - Pra...'!J34</f>
        <v>0</v>
      </c>
      <c r="AX58" s="126">
        <f>'04 - ZŠ Škrobálková - Pra...'!J35</f>
        <v>0</v>
      </c>
      <c r="AY58" s="126">
        <f>'04 - ZŠ Škrobálková - Pra...'!J36</f>
        <v>0</v>
      </c>
      <c r="AZ58" s="126">
        <f>'04 - ZŠ Škrobálková - Pra...'!F33</f>
        <v>0</v>
      </c>
      <c r="BA58" s="126">
        <f>'04 - ZŠ Škrobálková - Pra...'!F34</f>
        <v>0</v>
      </c>
      <c r="BB58" s="126">
        <f>'04 - ZŠ Škrobálková - Pra...'!F35</f>
        <v>0</v>
      </c>
      <c r="BC58" s="126">
        <f>'04 - ZŠ Škrobálková - Pra...'!F36</f>
        <v>0</v>
      </c>
      <c r="BD58" s="128">
        <f>'04 - ZŠ Škrobálková - Pra...'!F37</f>
        <v>0</v>
      </c>
      <c r="BE58" s="7"/>
      <c r="BT58" s="124" t="s">
        <v>80</v>
      </c>
      <c r="BV58" s="124" t="s">
        <v>74</v>
      </c>
      <c r="BW58" s="124" t="s">
        <v>90</v>
      </c>
      <c r="BX58" s="124" t="s">
        <v>5</v>
      </c>
      <c r="CL58" s="124" t="s">
        <v>19</v>
      </c>
      <c r="CM58" s="124" t="s">
        <v>82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0XGgalp6P12XgBXyNLisqMNvBVrpHtudm5loy9DpR1Spv7Oyj2QfD4jUW8ZfOxYNb9PuOeY+kLq2FpupqlP8/w==" hashValue="wJrv0bTkQ/WLei6LWJTg/lCkkoNDaBNaCDBjXk6UElnI3AK1VpvvEvxrodS1mXcULwbmSpAbIKNJQ25rzfS9e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ZŠ Škrobálková - Cvi...'!C2" display="/"/>
    <hyperlink ref="A56" location="'02 - ZŠ Škrobálková - Cvi...'!C2" display="/"/>
    <hyperlink ref="A57" location="'03 - ZŠ Škrobálková - Pra...'!C2" display="/"/>
    <hyperlink ref="A58" location="'04 - ZŠ Škrobálková - Pr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učeben ZŠ Slezská Ostrava II (PD, AD, IČ)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ROUND(J105,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ROUND((SUM(BE105:BE656)),  2)</f>
        <v>0</v>
      </c>
      <c r="G33" s="39"/>
      <c r="H33" s="39"/>
      <c r="I33" s="149">
        <v>0.20999999999999999</v>
      </c>
      <c r="J33" s="148">
        <f>ROUND(((SUM(BE105:BE656))*I33),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ROUND((SUM(BF105:BF656)),  2)</f>
        <v>0</v>
      </c>
      <c r="G34" s="39"/>
      <c r="H34" s="39"/>
      <c r="I34" s="149">
        <v>0.14999999999999999</v>
      </c>
      <c r="J34" s="148">
        <f>ROUND(((SUM(BF105:BF656))*I34),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ROUND((SUM(BG105:BG656)),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ROUND((SUM(BH105:BH656)),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ROUND((SUM(BI105:BI656)),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učeben ZŠ Slezská Ostrava II (PD, AD, IČ)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ZŠ Škrobálková - Cvičná kuchyňka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Slezská Ostrava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Kapego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Klus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J105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J106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J107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J137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J163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103</v>
      </c>
      <c r="E65" s="175"/>
      <c r="F65" s="175"/>
      <c r="G65" s="175"/>
      <c r="H65" s="175"/>
      <c r="I65" s="175"/>
      <c r="J65" s="176">
        <f>J247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104</v>
      </c>
      <c r="E66" s="175"/>
      <c r="F66" s="175"/>
      <c r="G66" s="175"/>
      <c r="H66" s="175"/>
      <c r="I66" s="175"/>
      <c r="J66" s="176">
        <f>J310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105</v>
      </c>
      <c r="E67" s="175"/>
      <c r="F67" s="175"/>
      <c r="G67" s="175"/>
      <c r="H67" s="175"/>
      <c r="I67" s="175"/>
      <c r="J67" s="176">
        <f>J324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106</v>
      </c>
      <c r="E68" s="169"/>
      <c r="F68" s="169"/>
      <c r="G68" s="169"/>
      <c r="H68" s="169"/>
      <c r="I68" s="169"/>
      <c r="J68" s="170">
        <f>J328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107</v>
      </c>
      <c r="E69" s="175"/>
      <c r="F69" s="175"/>
      <c r="G69" s="175"/>
      <c r="H69" s="175"/>
      <c r="I69" s="175"/>
      <c r="J69" s="176">
        <f>J329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108</v>
      </c>
      <c r="E70" s="175"/>
      <c r="F70" s="175"/>
      <c r="G70" s="175"/>
      <c r="H70" s="175"/>
      <c r="I70" s="175"/>
      <c r="J70" s="176">
        <f>J353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109</v>
      </c>
      <c r="E71" s="175"/>
      <c r="F71" s="175"/>
      <c r="G71" s="175"/>
      <c r="H71" s="175"/>
      <c r="I71" s="175"/>
      <c r="J71" s="176">
        <f>J378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110</v>
      </c>
      <c r="E72" s="175"/>
      <c r="F72" s="175"/>
      <c r="G72" s="175"/>
      <c r="H72" s="175"/>
      <c r="I72" s="175"/>
      <c r="J72" s="176">
        <f>J400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111</v>
      </c>
      <c r="E73" s="175"/>
      <c r="F73" s="175"/>
      <c r="G73" s="175"/>
      <c r="H73" s="175"/>
      <c r="I73" s="175"/>
      <c r="J73" s="176">
        <f>J427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112</v>
      </c>
      <c r="E74" s="175"/>
      <c r="F74" s="175"/>
      <c r="G74" s="175"/>
      <c r="H74" s="175"/>
      <c r="I74" s="175"/>
      <c r="J74" s="176">
        <f>J446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113</v>
      </c>
      <c r="E75" s="175"/>
      <c r="F75" s="175"/>
      <c r="G75" s="175"/>
      <c r="H75" s="175"/>
      <c r="I75" s="175"/>
      <c r="J75" s="176">
        <f>J456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114</v>
      </c>
      <c r="E76" s="175"/>
      <c r="F76" s="175"/>
      <c r="G76" s="175"/>
      <c r="H76" s="175"/>
      <c r="I76" s="175"/>
      <c r="J76" s="176">
        <f>J469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115</v>
      </c>
      <c r="E77" s="175"/>
      <c r="F77" s="175"/>
      <c r="G77" s="175"/>
      <c r="H77" s="175"/>
      <c r="I77" s="175"/>
      <c r="J77" s="176">
        <f>J486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116</v>
      </c>
      <c r="E78" s="175"/>
      <c r="F78" s="175"/>
      <c r="G78" s="175"/>
      <c r="H78" s="175"/>
      <c r="I78" s="175"/>
      <c r="J78" s="176">
        <f>J517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117</v>
      </c>
      <c r="E79" s="175"/>
      <c r="F79" s="175"/>
      <c r="G79" s="175"/>
      <c r="H79" s="175"/>
      <c r="I79" s="175"/>
      <c r="J79" s="176">
        <f>J522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118</v>
      </c>
      <c r="E80" s="175"/>
      <c r="F80" s="175"/>
      <c r="G80" s="175"/>
      <c r="H80" s="175"/>
      <c r="I80" s="175"/>
      <c r="J80" s="176">
        <f>J563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119</v>
      </c>
      <c r="E81" s="175"/>
      <c r="F81" s="175"/>
      <c r="G81" s="175"/>
      <c r="H81" s="175"/>
      <c r="I81" s="175"/>
      <c r="J81" s="176">
        <f>J602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120</v>
      </c>
      <c r="E82" s="175"/>
      <c r="F82" s="175"/>
      <c r="G82" s="175"/>
      <c r="H82" s="175"/>
      <c r="I82" s="175"/>
      <c r="J82" s="176">
        <f>J612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6"/>
      <c r="C83" s="167"/>
      <c r="D83" s="168" t="s">
        <v>121</v>
      </c>
      <c r="E83" s="169"/>
      <c r="F83" s="169"/>
      <c r="G83" s="169"/>
      <c r="H83" s="169"/>
      <c r="I83" s="169"/>
      <c r="J83" s="170">
        <f>J646</f>
        <v>0</v>
      </c>
      <c r="K83" s="167"/>
      <c r="L83" s="17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72"/>
      <c r="C84" s="173"/>
      <c r="D84" s="174" t="s">
        <v>122</v>
      </c>
      <c r="E84" s="175"/>
      <c r="F84" s="175"/>
      <c r="G84" s="175"/>
      <c r="H84" s="175"/>
      <c r="I84" s="175"/>
      <c r="J84" s="176">
        <f>J647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2"/>
      <c r="C85" s="173"/>
      <c r="D85" s="174" t="s">
        <v>123</v>
      </c>
      <c r="E85" s="175"/>
      <c r="F85" s="175"/>
      <c r="G85" s="175"/>
      <c r="H85" s="175"/>
      <c r="I85" s="175"/>
      <c r="J85" s="176">
        <f>J650</f>
        <v>0</v>
      </c>
      <c r="K85" s="173"/>
      <c r="L85" s="17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60"/>
      <c r="C87" s="61"/>
      <c r="D87" s="61"/>
      <c r="E87" s="61"/>
      <c r="F87" s="61"/>
      <c r="G87" s="61"/>
      <c r="H87" s="61"/>
      <c r="I87" s="61"/>
      <c r="J87" s="61"/>
      <c r="K87" s="6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91" s="2" customFormat="1" ht="6.96" customHeight="1">
      <c r="A91" s="39"/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4.96" customHeight="1">
      <c r="A92" s="39"/>
      <c r="B92" s="40"/>
      <c r="C92" s="24" t="s">
        <v>124</v>
      </c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16</v>
      </c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161" t="str">
        <f>E7</f>
        <v>Modernizace učeben ZŠ Slezská Ostrava II (PD, AD, IČ)</v>
      </c>
      <c r="F95" s="33"/>
      <c r="G95" s="33"/>
      <c r="H95" s="33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92</v>
      </c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70" t="str">
        <f>E9</f>
        <v>01 - ZŠ Škrobálková - Cvičná kuchyňka - stavební část</v>
      </c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2" customHeight="1">
      <c r="A99" s="39"/>
      <c r="B99" s="40"/>
      <c r="C99" s="33" t="s">
        <v>21</v>
      </c>
      <c r="D99" s="41"/>
      <c r="E99" s="41"/>
      <c r="F99" s="28" t="str">
        <f>F12</f>
        <v>Slezská Ostrava</v>
      </c>
      <c r="G99" s="41"/>
      <c r="H99" s="41"/>
      <c r="I99" s="33" t="s">
        <v>23</v>
      </c>
      <c r="J99" s="73" t="str">
        <f>IF(J12="","",J12)</f>
        <v>30. 11. 2021</v>
      </c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25</v>
      </c>
      <c r="D101" s="41"/>
      <c r="E101" s="41"/>
      <c r="F101" s="28" t="str">
        <f>E15</f>
        <v>Městský obvod Slezská Ostrava</v>
      </c>
      <c r="G101" s="41"/>
      <c r="H101" s="41"/>
      <c r="I101" s="33" t="s">
        <v>31</v>
      </c>
      <c r="J101" s="37" t="str">
        <f>E21</f>
        <v>Kapego projekt s.r.o.</v>
      </c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29</v>
      </c>
      <c r="D102" s="41"/>
      <c r="E102" s="41"/>
      <c r="F102" s="28" t="str">
        <f>IF(E18="","",E18)</f>
        <v>Vyplň údaj</v>
      </c>
      <c r="G102" s="41"/>
      <c r="H102" s="41"/>
      <c r="I102" s="33" t="s">
        <v>34</v>
      </c>
      <c r="J102" s="37" t="str">
        <f>E24</f>
        <v>Pavel Klus</v>
      </c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0.32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11" customFormat="1" ht="29.28" customHeight="1">
      <c r="A104" s="178"/>
      <c r="B104" s="179"/>
      <c r="C104" s="180" t="s">
        <v>125</v>
      </c>
      <c r="D104" s="181" t="s">
        <v>57</v>
      </c>
      <c r="E104" s="181" t="s">
        <v>53</v>
      </c>
      <c r="F104" s="181" t="s">
        <v>54</v>
      </c>
      <c r="G104" s="181" t="s">
        <v>126</v>
      </c>
      <c r="H104" s="181" t="s">
        <v>127</v>
      </c>
      <c r="I104" s="181" t="s">
        <v>128</v>
      </c>
      <c r="J104" s="181" t="s">
        <v>96</v>
      </c>
      <c r="K104" s="182" t="s">
        <v>129</v>
      </c>
      <c r="L104" s="183"/>
      <c r="M104" s="93" t="s">
        <v>19</v>
      </c>
      <c r="N104" s="94" t="s">
        <v>42</v>
      </c>
      <c r="O104" s="94" t="s">
        <v>130</v>
      </c>
      <c r="P104" s="94" t="s">
        <v>131</v>
      </c>
      <c r="Q104" s="94" t="s">
        <v>132</v>
      </c>
      <c r="R104" s="94" t="s">
        <v>133</v>
      </c>
      <c r="S104" s="94" t="s">
        <v>134</v>
      </c>
      <c r="T104" s="95" t="s">
        <v>135</v>
      </c>
      <c r="U104" s="178"/>
      <c r="V104" s="178"/>
      <c r="W104" s="178"/>
      <c r="X104" s="178"/>
      <c r="Y104" s="178"/>
      <c r="Z104" s="178"/>
      <c r="AA104" s="178"/>
      <c r="AB104" s="178"/>
      <c r="AC104" s="178"/>
      <c r="AD104" s="178"/>
      <c r="AE104" s="178"/>
    </row>
    <row r="105" s="2" customFormat="1" ht="22.8" customHeight="1">
      <c r="A105" s="39"/>
      <c r="B105" s="40"/>
      <c r="C105" s="100" t="s">
        <v>136</v>
      </c>
      <c r="D105" s="41"/>
      <c r="E105" s="41"/>
      <c r="F105" s="41"/>
      <c r="G105" s="41"/>
      <c r="H105" s="41"/>
      <c r="I105" s="41"/>
      <c r="J105" s="184">
        <f>BK105</f>
        <v>0</v>
      </c>
      <c r="K105" s="41"/>
      <c r="L105" s="45"/>
      <c r="M105" s="96"/>
      <c r="N105" s="185"/>
      <c r="O105" s="97"/>
      <c r="P105" s="186">
        <f>P106+P328+P646</f>
        <v>0</v>
      </c>
      <c r="Q105" s="97"/>
      <c r="R105" s="186">
        <f>R106+R328+R646</f>
        <v>31.83449208</v>
      </c>
      <c r="S105" s="97"/>
      <c r="T105" s="187">
        <f>T106+T328+T646</f>
        <v>70.851440859999997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71</v>
      </c>
      <c r="AU105" s="18" t="s">
        <v>97</v>
      </c>
      <c r="BK105" s="188">
        <f>BK106+BK328+BK646</f>
        <v>0</v>
      </c>
    </row>
    <row r="106" s="12" customFormat="1" ht="25.92" customHeight="1">
      <c r="A106" s="12"/>
      <c r="B106" s="189"/>
      <c r="C106" s="190"/>
      <c r="D106" s="191" t="s">
        <v>71</v>
      </c>
      <c r="E106" s="192" t="s">
        <v>137</v>
      </c>
      <c r="F106" s="192" t="s">
        <v>138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P107+P137+P157+P163+P247+P310+P324</f>
        <v>0</v>
      </c>
      <c r="Q106" s="197"/>
      <c r="R106" s="198">
        <f>R107+R137+R157+R163+R247+R310+R324</f>
        <v>29.899592950000002</v>
      </c>
      <c r="S106" s="197"/>
      <c r="T106" s="199">
        <f>T107+T137+T157+T163+T247+T310+T324</f>
        <v>59.228730800000001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72</v>
      </c>
      <c r="AY106" s="200" t="s">
        <v>139</v>
      </c>
      <c r="BK106" s="202">
        <f>BK107+BK137+BK157+BK163+BK247+BK310+BK324</f>
        <v>0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80</v>
      </c>
      <c r="F107" s="203" t="s">
        <v>140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SUM(P108:P136)</f>
        <v>0</v>
      </c>
      <c r="Q107" s="197"/>
      <c r="R107" s="198">
        <f>SUM(R108:R136)</f>
        <v>10.800000000000001</v>
      </c>
      <c r="S107" s="197"/>
      <c r="T107" s="199">
        <f>SUM(T108:T136)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80</v>
      </c>
      <c r="AT107" s="201" t="s">
        <v>71</v>
      </c>
      <c r="AU107" s="201" t="s">
        <v>80</v>
      </c>
      <c r="AY107" s="200" t="s">
        <v>139</v>
      </c>
      <c r="BK107" s="202">
        <f>SUM(BK108:BK136)</f>
        <v>0</v>
      </c>
    </row>
    <row r="108" s="2" customFormat="1" ht="24.15" customHeight="1">
      <c r="A108" s="39"/>
      <c r="B108" s="40"/>
      <c r="C108" s="205" t="s">
        <v>80</v>
      </c>
      <c r="D108" s="205" t="s">
        <v>141</v>
      </c>
      <c r="E108" s="206" t="s">
        <v>142</v>
      </c>
      <c r="F108" s="207" t="s">
        <v>143</v>
      </c>
      <c r="G108" s="208" t="s">
        <v>144</v>
      </c>
      <c r="H108" s="209">
        <v>10.800000000000001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146</v>
      </c>
      <c r="AT108" s="216" t="s">
        <v>141</v>
      </c>
      <c r="AU108" s="216" t="s">
        <v>82</v>
      </c>
      <c r="AY108" s="18" t="s">
        <v>139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146</v>
      </c>
      <c r="BM108" s="216" t="s">
        <v>147</v>
      </c>
    </row>
    <row r="109" s="2" customFormat="1">
      <c r="A109" s="39"/>
      <c r="B109" s="40"/>
      <c r="C109" s="41"/>
      <c r="D109" s="218" t="s">
        <v>148</v>
      </c>
      <c r="E109" s="41"/>
      <c r="F109" s="219" t="s">
        <v>149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148</v>
      </c>
      <c r="AU109" s="18" t="s">
        <v>82</v>
      </c>
    </row>
    <row r="110" s="2" customFormat="1">
      <c r="A110" s="39"/>
      <c r="B110" s="40"/>
      <c r="C110" s="41"/>
      <c r="D110" s="223" t="s">
        <v>150</v>
      </c>
      <c r="E110" s="41"/>
      <c r="F110" s="224" t="s">
        <v>151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82</v>
      </c>
    </row>
    <row r="111" s="13" customFormat="1">
      <c r="A111" s="13"/>
      <c r="B111" s="225"/>
      <c r="C111" s="226"/>
      <c r="D111" s="218" t="s">
        <v>152</v>
      </c>
      <c r="E111" s="227" t="s">
        <v>19</v>
      </c>
      <c r="F111" s="228" t="s">
        <v>153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152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139</v>
      </c>
    </row>
    <row r="112" s="14" customFormat="1">
      <c r="A112" s="14"/>
      <c r="B112" s="235"/>
      <c r="C112" s="236"/>
      <c r="D112" s="218" t="s">
        <v>152</v>
      </c>
      <c r="E112" s="237" t="s">
        <v>19</v>
      </c>
      <c r="F112" s="238" t="s">
        <v>154</v>
      </c>
      <c r="G112" s="236"/>
      <c r="H112" s="239">
        <v>10.800000000000001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152</v>
      </c>
      <c r="AU112" s="245" t="s">
        <v>82</v>
      </c>
      <c r="AV112" s="14" t="s">
        <v>82</v>
      </c>
      <c r="AW112" s="14" t="s">
        <v>33</v>
      </c>
      <c r="AX112" s="14" t="s">
        <v>80</v>
      </c>
      <c r="AY112" s="245" t="s">
        <v>139</v>
      </c>
    </row>
    <row r="113" s="2" customFormat="1" ht="37.8" customHeight="1">
      <c r="A113" s="39"/>
      <c r="B113" s="40"/>
      <c r="C113" s="205" t="s">
        <v>82</v>
      </c>
      <c r="D113" s="205" t="s">
        <v>141</v>
      </c>
      <c r="E113" s="206" t="s">
        <v>155</v>
      </c>
      <c r="F113" s="207" t="s">
        <v>156</v>
      </c>
      <c r="G113" s="208" t="s">
        <v>144</v>
      </c>
      <c r="H113" s="209">
        <v>2.7000000000000002</v>
      </c>
      <c r="I113" s="210"/>
      <c r="J113" s="211">
        <f>ROUND(I113*H113,2)</f>
        <v>0</v>
      </c>
      <c r="K113" s="207" t="s">
        <v>145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146</v>
      </c>
      <c r="AT113" s="216" t="s">
        <v>141</v>
      </c>
      <c r="AU113" s="216" t="s">
        <v>82</v>
      </c>
      <c r="AY113" s="18" t="s">
        <v>139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146</v>
      </c>
      <c r="BM113" s="216" t="s">
        <v>157</v>
      </c>
    </row>
    <row r="114" s="2" customFormat="1">
      <c r="A114" s="39"/>
      <c r="B114" s="40"/>
      <c r="C114" s="41"/>
      <c r="D114" s="218" t="s">
        <v>148</v>
      </c>
      <c r="E114" s="41"/>
      <c r="F114" s="219" t="s">
        <v>158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148</v>
      </c>
      <c r="AU114" s="18" t="s">
        <v>82</v>
      </c>
    </row>
    <row r="115" s="2" customFormat="1">
      <c r="A115" s="39"/>
      <c r="B115" s="40"/>
      <c r="C115" s="41"/>
      <c r="D115" s="223" t="s">
        <v>150</v>
      </c>
      <c r="E115" s="41"/>
      <c r="F115" s="224" t="s">
        <v>159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82</v>
      </c>
    </row>
    <row r="116" s="14" customFormat="1">
      <c r="A116" s="14"/>
      <c r="B116" s="235"/>
      <c r="C116" s="236"/>
      <c r="D116" s="218" t="s">
        <v>152</v>
      </c>
      <c r="E116" s="237" t="s">
        <v>19</v>
      </c>
      <c r="F116" s="238" t="s">
        <v>160</v>
      </c>
      <c r="G116" s="236"/>
      <c r="H116" s="239">
        <v>2.7000000000000002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152</v>
      </c>
      <c r="AU116" s="245" t="s">
        <v>82</v>
      </c>
      <c r="AV116" s="14" t="s">
        <v>82</v>
      </c>
      <c r="AW116" s="14" t="s">
        <v>33</v>
      </c>
      <c r="AX116" s="14" t="s">
        <v>80</v>
      </c>
      <c r="AY116" s="245" t="s">
        <v>139</v>
      </c>
    </row>
    <row r="117" s="2" customFormat="1" ht="37.8" customHeight="1">
      <c r="A117" s="39"/>
      <c r="B117" s="40"/>
      <c r="C117" s="205" t="s">
        <v>161</v>
      </c>
      <c r="D117" s="205" t="s">
        <v>141</v>
      </c>
      <c r="E117" s="206" t="s">
        <v>162</v>
      </c>
      <c r="F117" s="207" t="s">
        <v>163</v>
      </c>
      <c r="G117" s="208" t="s">
        <v>144</v>
      </c>
      <c r="H117" s="209">
        <v>13.5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146</v>
      </c>
      <c r="AT117" s="216" t="s">
        <v>141</v>
      </c>
      <c r="AU117" s="216" t="s">
        <v>82</v>
      </c>
      <c r="AY117" s="18" t="s">
        <v>139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146</v>
      </c>
      <c r="BM117" s="216" t="s">
        <v>164</v>
      </c>
    </row>
    <row r="118" s="2" customFormat="1">
      <c r="A118" s="39"/>
      <c r="B118" s="40"/>
      <c r="C118" s="41"/>
      <c r="D118" s="218" t="s">
        <v>148</v>
      </c>
      <c r="E118" s="41"/>
      <c r="F118" s="219" t="s">
        <v>165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82</v>
      </c>
    </row>
    <row r="119" s="2" customFormat="1">
      <c r="A119" s="39"/>
      <c r="B119" s="40"/>
      <c r="C119" s="41"/>
      <c r="D119" s="223" t="s">
        <v>150</v>
      </c>
      <c r="E119" s="41"/>
      <c r="F119" s="224" t="s">
        <v>166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82</v>
      </c>
    </row>
    <row r="120" s="14" customFormat="1">
      <c r="A120" s="14"/>
      <c r="B120" s="235"/>
      <c r="C120" s="236"/>
      <c r="D120" s="218" t="s">
        <v>152</v>
      </c>
      <c r="E120" s="236"/>
      <c r="F120" s="238" t="s">
        <v>167</v>
      </c>
      <c r="G120" s="236"/>
      <c r="H120" s="239">
        <v>13.5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152</v>
      </c>
      <c r="AU120" s="245" t="s">
        <v>82</v>
      </c>
      <c r="AV120" s="14" t="s">
        <v>82</v>
      </c>
      <c r="AW120" s="14" t="s">
        <v>4</v>
      </c>
      <c r="AX120" s="14" t="s">
        <v>80</v>
      </c>
      <c r="AY120" s="245" t="s">
        <v>139</v>
      </c>
    </row>
    <row r="121" s="2" customFormat="1" ht="33" customHeight="1">
      <c r="A121" s="39"/>
      <c r="B121" s="40"/>
      <c r="C121" s="205" t="s">
        <v>146</v>
      </c>
      <c r="D121" s="205" t="s">
        <v>141</v>
      </c>
      <c r="E121" s="206" t="s">
        <v>168</v>
      </c>
      <c r="F121" s="207" t="s">
        <v>169</v>
      </c>
      <c r="G121" s="208" t="s">
        <v>170</v>
      </c>
      <c r="H121" s="209">
        <v>4.8600000000000003</v>
      </c>
      <c r="I121" s="210"/>
      <c r="J121" s="211">
        <f>ROUND(I121*H121,2)</f>
        <v>0</v>
      </c>
      <c r="K121" s="207" t="s">
        <v>145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146</v>
      </c>
      <c r="AT121" s="216" t="s">
        <v>141</v>
      </c>
      <c r="AU121" s="216" t="s">
        <v>82</v>
      </c>
      <c r="AY121" s="18" t="s">
        <v>139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146</v>
      </c>
      <c r="BM121" s="216" t="s">
        <v>171</v>
      </c>
    </row>
    <row r="122" s="2" customFormat="1">
      <c r="A122" s="39"/>
      <c r="B122" s="40"/>
      <c r="C122" s="41"/>
      <c r="D122" s="218" t="s">
        <v>148</v>
      </c>
      <c r="E122" s="41"/>
      <c r="F122" s="219" t="s">
        <v>172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82</v>
      </c>
    </row>
    <row r="123" s="2" customFormat="1">
      <c r="A123" s="39"/>
      <c r="B123" s="40"/>
      <c r="C123" s="41"/>
      <c r="D123" s="223" t="s">
        <v>150</v>
      </c>
      <c r="E123" s="41"/>
      <c r="F123" s="224" t="s">
        <v>173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82</v>
      </c>
    </row>
    <row r="124" s="14" customFormat="1">
      <c r="A124" s="14"/>
      <c r="B124" s="235"/>
      <c r="C124" s="236"/>
      <c r="D124" s="218" t="s">
        <v>152</v>
      </c>
      <c r="E124" s="236"/>
      <c r="F124" s="238" t="s">
        <v>174</v>
      </c>
      <c r="G124" s="236"/>
      <c r="H124" s="239">
        <v>4.8600000000000003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152</v>
      </c>
      <c r="AU124" s="245" t="s">
        <v>82</v>
      </c>
      <c r="AV124" s="14" t="s">
        <v>82</v>
      </c>
      <c r="AW124" s="14" t="s">
        <v>4</v>
      </c>
      <c r="AX124" s="14" t="s">
        <v>80</v>
      </c>
      <c r="AY124" s="245" t="s">
        <v>139</v>
      </c>
    </row>
    <row r="125" s="2" customFormat="1" ht="24.15" customHeight="1">
      <c r="A125" s="39"/>
      <c r="B125" s="40"/>
      <c r="C125" s="205" t="s">
        <v>175</v>
      </c>
      <c r="D125" s="205" t="s">
        <v>141</v>
      </c>
      <c r="E125" s="206" t="s">
        <v>176</v>
      </c>
      <c r="F125" s="207" t="s">
        <v>177</v>
      </c>
      <c r="G125" s="208" t="s">
        <v>144</v>
      </c>
      <c r="H125" s="209">
        <v>2.7000000000000002</v>
      </c>
      <c r="I125" s="210"/>
      <c r="J125" s="211">
        <f>ROUND(I125*H125,2)</f>
        <v>0</v>
      </c>
      <c r="K125" s="207" t="s">
        <v>145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146</v>
      </c>
      <c r="AT125" s="216" t="s">
        <v>141</v>
      </c>
      <c r="AU125" s="216" t="s">
        <v>82</v>
      </c>
      <c r="AY125" s="18" t="s">
        <v>139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146</v>
      </c>
      <c r="BM125" s="216" t="s">
        <v>178</v>
      </c>
    </row>
    <row r="126" s="2" customFormat="1">
      <c r="A126" s="39"/>
      <c r="B126" s="40"/>
      <c r="C126" s="41"/>
      <c r="D126" s="218" t="s">
        <v>148</v>
      </c>
      <c r="E126" s="41"/>
      <c r="F126" s="219" t="s">
        <v>179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82</v>
      </c>
    </row>
    <row r="127" s="2" customFormat="1">
      <c r="A127" s="39"/>
      <c r="B127" s="40"/>
      <c r="C127" s="41"/>
      <c r="D127" s="223" t="s">
        <v>150</v>
      </c>
      <c r="E127" s="41"/>
      <c r="F127" s="224" t="s">
        <v>180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82</v>
      </c>
    </row>
    <row r="128" s="14" customFormat="1">
      <c r="A128" s="14"/>
      <c r="B128" s="235"/>
      <c r="C128" s="236"/>
      <c r="D128" s="218" t="s">
        <v>152</v>
      </c>
      <c r="E128" s="237" t="s">
        <v>19</v>
      </c>
      <c r="F128" s="238" t="s">
        <v>181</v>
      </c>
      <c r="G128" s="236"/>
      <c r="H128" s="239">
        <v>2.7000000000000002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152</v>
      </c>
      <c r="AU128" s="245" t="s">
        <v>82</v>
      </c>
      <c r="AV128" s="14" t="s">
        <v>82</v>
      </c>
      <c r="AW128" s="14" t="s">
        <v>33</v>
      </c>
      <c r="AX128" s="14" t="s">
        <v>80</v>
      </c>
      <c r="AY128" s="245" t="s">
        <v>139</v>
      </c>
    </row>
    <row r="129" s="2" customFormat="1" ht="24.15" customHeight="1">
      <c r="A129" s="39"/>
      <c r="B129" s="40"/>
      <c r="C129" s="205" t="s">
        <v>182</v>
      </c>
      <c r="D129" s="205" t="s">
        <v>141</v>
      </c>
      <c r="E129" s="206" t="s">
        <v>183</v>
      </c>
      <c r="F129" s="207" t="s">
        <v>184</v>
      </c>
      <c r="G129" s="208" t="s">
        <v>144</v>
      </c>
      <c r="H129" s="209">
        <v>5.4000000000000004</v>
      </c>
      <c r="I129" s="210"/>
      <c r="J129" s="211">
        <f>ROUND(I129*H129,2)</f>
        <v>0</v>
      </c>
      <c r="K129" s="207" t="s">
        <v>145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146</v>
      </c>
      <c r="AT129" s="216" t="s">
        <v>141</v>
      </c>
      <c r="AU129" s="216" t="s">
        <v>82</v>
      </c>
      <c r="AY129" s="18" t="s">
        <v>139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146</v>
      </c>
      <c r="BM129" s="216" t="s">
        <v>185</v>
      </c>
    </row>
    <row r="130" s="2" customFormat="1">
      <c r="A130" s="39"/>
      <c r="B130" s="40"/>
      <c r="C130" s="41"/>
      <c r="D130" s="218" t="s">
        <v>148</v>
      </c>
      <c r="E130" s="41"/>
      <c r="F130" s="219" t="s">
        <v>186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82</v>
      </c>
    </row>
    <row r="131" s="2" customFormat="1">
      <c r="A131" s="39"/>
      <c r="B131" s="40"/>
      <c r="C131" s="41"/>
      <c r="D131" s="223" t="s">
        <v>150</v>
      </c>
      <c r="E131" s="41"/>
      <c r="F131" s="224" t="s">
        <v>187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82</v>
      </c>
    </row>
    <row r="132" s="14" customFormat="1">
      <c r="A132" s="14"/>
      <c r="B132" s="235"/>
      <c r="C132" s="236"/>
      <c r="D132" s="218" t="s">
        <v>152</v>
      </c>
      <c r="E132" s="237" t="s">
        <v>19</v>
      </c>
      <c r="F132" s="238" t="s">
        <v>188</v>
      </c>
      <c r="G132" s="236"/>
      <c r="H132" s="239">
        <v>5.4000000000000004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152</v>
      </c>
      <c r="AU132" s="245" t="s">
        <v>82</v>
      </c>
      <c r="AV132" s="14" t="s">
        <v>82</v>
      </c>
      <c r="AW132" s="14" t="s">
        <v>33</v>
      </c>
      <c r="AX132" s="14" t="s">
        <v>80</v>
      </c>
      <c r="AY132" s="245" t="s">
        <v>139</v>
      </c>
    </row>
    <row r="133" s="2" customFormat="1" ht="16.5" customHeight="1">
      <c r="A133" s="39"/>
      <c r="B133" s="40"/>
      <c r="C133" s="246" t="s">
        <v>189</v>
      </c>
      <c r="D133" s="246" t="s">
        <v>190</v>
      </c>
      <c r="E133" s="247" t="s">
        <v>191</v>
      </c>
      <c r="F133" s="248" t="s">
        <v>192</v>
      </c>
      <c r="G133" s="249" t="s">
        <v>170</v>
      </c>
      <c r="H133" s="250">
        <v>10.800000000000001</v>
      </c>
      <c r="I133" s="251"/>
      <c r="J133" s="252">
        <f>ROUND(I133*H133,2)</f>
        <v>0</v>
      </c>
      <c r="K133" s="248" t="s">
        <v>145</v>
      </c>
      <c r="L133" s="253"/>
      <c r="M133" s="254" t="s">
        <v>19</v>
      </c>
      <c r="N133" s="255" t="s">
        <v>43</v>
      </c>
      <c r="O133" s="85"/>
      <c r="P133" s="214">
        <f>O133*H133</f>
        <v>0</v>
      </c>
      <c r="Q133" s="214">
        <v>1</v>
      </c>
      <c r="R133" s="214">
        <f>Q133*H133</f>
        <v>10.800000000000001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193</v>
      </c>
      <c r="AT133" s="216" t="s">
        <v>190</v>
      </c>
      <c r="AU133" s="216" t="s">
        <v>82</v>
      </c>
      <c r="AY133" s="18" t="s">
        <v>139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146</v>
      </c>
      <c r="BM133" s="216" t="s">
        <v>194</v>
      </c>
    </row>
    <row r="134" s="2" customFormat="1">
      <c r="A134" s="39"/>
      <c r="B134" s="40"/>
      <c r="C134" s="41"/>
      <c r="D134" s="218" t="s">
        <v>148</v>
      </c>
      <c r="E134" s="41"/>
      <c r="F134" s="219" t="s">
        <v>192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82</v>
      </c>
    </row>
    <row r="135" s="2" customFormat="1">
      <c r="A135" s="39"/>
      <c r="B135" s="40"/>
      <c r="C135" s="41"/>
      <c r="D135" s="223" t="s">
        <v>150</v>
      </c>
      <c r="E135" s="41"/>
      <c r="F135" s="224" t="s">
        <v>195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82</v>
      </c>
    </row>
    <row r="136" s="14" customFormat="1">
      <c r="A136" s="14"/>
      <c r="B136" s="235"/>
      <c r="C136" s="236"/>
      <c r="D136" s="218" t="s">
        <v>152</v>
      </c>
      <c r="E136" s="236"/>
      <c r="F136" s="238" t="s">
        <v>196</v>
      </c>
      <c r="G136" s="236"/>
      <c r="H136" s="239">
        <v>10.800000000000001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152</v>
      </c>
      <c r="AU136" s="245" t="s">
        <v>82</v>
      </c>
      <c r="AV136" s="14" t="s">
        <v>82</v>
      </c>
      <c r="AW136" s="14" t="s">
        <v>4</v>
      </c>
      <c r="AX136" s="14" t="s">
        <v>80</v>
      </c>
      <c r="AY136" s="245" t="s">
        <v>139</v>
      </c>
    </row>
    <row r="137" s="12" customFormat="1" ht="22.8" customHeight="1">
      <c r="A137" s="12"/>
      <c r="B137" s="189"/>
      <c r="C137" s="190"/>
      <c r="D137" s="191" t="s">
        <v>71</v>
      </c>
      <c r="E137" s="203" t="s">
        <v>161</v>
      </c>
      <c r="F137" s="203" t="s">
        <v>197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SUM(P138:P156)</f>
        <v>0</v>
      </c>
      <c r="Q137" s="197"/>
      <c r="R137" s="198">
        <f>SUM(R138:R156)</f>
        <v>2.3964603499999995</v>
      </c>
      <c r="S137" s="197"/>
      <c r="T137" s="199">
        <f>SUM(T138:T156)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80</v>
      </c>
      <c r="AT137" s="201" t="s">
        <v>71</v>
      </c>
      <c r="AU137" s="201" t="s">
        <v>80</v>
      </c>
      <c r="AY137" s="200" t="s">
        <v>139</v>
      </c>
      <c r="BK137" s="202">
        <f>SUM(BK138:BK156)</f>
        <v>0</v>
      </c>
    </row>
    <row r="138" s="2" customFormat="1" ht="33" customHeight="1">
      <c r="A138" s="39"/>
      <c r="B138" s="40"/>
      <c r="C138" s="205" t="s">
        <v>193</v>
      </c>
      <c r="D138" s="205" t="s">
        <v>141</v>
      </c>
      <c r="E138" s="206" t="s">
        <v>198</v>
      </c>
      <c r="F138" s="207" t="s">
        <v>199</v>
      </c>
      <c r="G138" s="208" t="s">
        <v>200</v>
      </c>
      <c r="H138" s="209">
        <v>1</v>
      </c>
      <c r="I138" s="210"/>
      <c r="J138" s="211">
        <f>ROUND(I138*H138,2)</f>
        <v>0</v>
      </c>
      <c r="K138" s="207" t="s">
        <v>145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0.039629999999999999</v>
      </c>
      <c r="R138" s="214">
        <f>Q138*H138</f>
        <v>0.039629999999999999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146</v>
      </c>
      <c r="AT138" s="216" t="s">
        <v>141</v>
      </c>
      <c r="AU138" s="216" t="s">
        <v>82</v>
      </c>
      <c r="AY138" s="18" t="s">
        <v>139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146</v>
      </c>
      <c r="BM138" s="216" t="s">
        <v>201</v>
      </c>
    </row>
    <row r="139" s="2" customFormat="1">
      <c r="A139" s="39"/>
      <c r="B139" s="40"/>
      <c r="C139" s="41"/>
      <c r="D139" s="218" t="s">
        <v>148</v>
      </c>
      <c r="E139" s="41"/>
      <c r="F139" s="219" t="s">
        <v>202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82</v>
      </c>
    </row>
    <row r="140" s="2" customFormat="1">
      <c r="A140" s="39"/>
      <c r="B140" s="40"/>
      <c r="C140" s="41"/>
      <c r="D140" s="223" t="s">
        <v>150</v>
      </c>
      <c r="E140" s="41"/>
      <c r="F140" s="224" t="s">
        <v>203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82</v>
      </c>
    </row>
    <row r="141" s="2" customFormat="1" ht="24.15" customHeight="1">
      <c r="A141" s="39"/>
      <c r="B141" s="40"/>
      <c r="C141" s="205" t="s">
        <v>204</v>
      </c>
      <c r="D141" s="205" t="s">
        <v>141</v>
      </c>
      <c r="E141" s="206" t="s">
        <v>205</v>
      </c>
      <c r="F141" s="207" t="s">
        <v>206</v>
      </c>
      <c r="G141" s="208" t="s">
        <v>207</v>
      </c>
      <c r="H141" s="209">
        <v>1.8600000000000001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0.058970000000000002</v>
      </c>
      <c r="R141" s="214">
        <f>Q141*H141</f>
        <v>0.10968420000000001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146</v>
      </c>
      <c r="AT141" s="216" t="s">
        <v>141</v>
      </c>
      <c r="AU141" s="216" t="s">
        <v>82</v>
      </c>
      <c r="AY141" s="18" t="s">
        <v>139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146</v>
      </c>
      <c r="BM141" s="216" t="s">
        <v>208</v>
      </c>
    </row>
    <row r="142" s="2" customFormat="1">
      <c r="A142" s="39"/>
      <c r="B142" s="40"/>
      <c r="C142" s="41"/>
      <c r="D142" s="218" t="s">
        <v>148</v>
      </c>
      <c r="E142" s="41"/>
      <c r="F142" s="219" t="s">
        <v>209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82</v>
      </c>
    </row>
    <row r="143" s="2" customFormat="1">
      <c r="A143" s="39"/>
      <c r="B143" s="40"/>
      <c r="C143" s="41"/>
      <c r="D143" s="223" t="s">
        <v>150</v>
      </c>
      <c r="E143" s="41"/>
      <c r="F143" s="224" t="s">
        <v>210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82</v>
      </c>
    </row>
    <row r="144" s="13" customFormat="1">
      <c r="A144" s="13"/>
      <c r="B144" s="225"/>
      <c r="C144" s="226"/>
      <c r="D144" s="218" t="s">
        <v>152</v>
      </c>
      <c r="E144" s="227" t="s">
        <v>19</v>
      </c>
      <c r="F144" s="228" t="s">
        <v>211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152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139</v>
      </c>
    </row>
    <row r="145" s="14" customFormat="1">
      <c r="A145" s="14"/>
      <c r="B145" s="235"/>
      <c r="C145" s="236"/>
      <c r="D145" s="218" t="s">
        <v>152</v>
      </c>
      <c r="E145" s="237" t="s">
        <v>19</v>
      </c>
      <c r="F145" s="238" t="s">
        <v>212</v>
      </c>
      <c r="G145" s="236"/>
      <c r="H145" s="239">
        <v>1.8600000000000001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152</v>
      </c>
      <c r="AU145" s="245" t="s">
        <v>82</v>
      </c>
      <c r="AV145" s="14" t="s">
        <v>82</v>
      </c>
      <c r="AW145" s="14" t="s">
        <v>33</v>
      </c>
      <c r="AX145" s="14" t="s">
        <v>80</v>
      </c>
      <c r="AY145" s="245" t="s">
        <v>139</v>
      </c>
    </row>
    <row r="146" s="2" customFormat="1" ht="24.15" customHeight="1">
      <c r="A146" s="39"/>
      <c r="B146" s="40"/>
      <c r="C146" s="205" t="s">
        <v>213</v>
      </c>
      <c r="D146" s="205" t="s">
        <v>141</v>
      </c>
      <c r="E146" s="206" t="s">
        <v>214</v>
      </c>
      <c r="F146" s="207" t="s">
        <v>215</v>
      </c>
      <c r="G146" s="208" t="s">
        <v>207</v>
      </c>
      <c r="H146" s="209">
        <v>29.664999999999999</v>
      </c>
      <c r="I146" s="210"/>
      <c r="J146" s="211">
        <f>ROUND(I146*H146,2)</f>
        <v>0</v>
      </c>
      <c r="K146" s="207" t="s">
        <v>145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0.07571</v>
      </c>
      <c r="R146" s="214">
        <f>Q146*H146</f>
        <v>2.24593715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146</v>
      </c>
      <c r="AT146" s="216" t="s">
        <v>141</v>
      </c>
      <c r="AU146" s="216" t="s">
        <v>82</v>
      </c>
      <c r="AY146" s="18" t="s">
        <v>139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146</v>
      </c>
      <c r="BM146" s="216" t="s">
        <v>216</v>
      </c>
    </row>
    <row r="147" s="2" customFormat="1">
      <c r="A147" s="39"/>
      <c r="B147" s="40"/>
      <c r="C147" s="41"/>
      <c r="D147" s="218" t="s">
        <v>148</v>
      </c>
      <c r="E147" s="41"/>
      <c r="F147" s="219" t="s">
        <v>217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82</v>
      </c>
    </row>
    <row r="148" s="2" customFormat="1">
      <c r="A148" s="39"/>
      <c r="B148" s="40"/>
      <c r="C148" s="41"/>
      <c r="D148" s="223" t="s">
        <v>150</v>
      </c>
      <c r="E148" s="41"/>
      <c r="F148" s="224" t="s">
        <v>218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82</v>
      </c>
    </row>
    <row r="149" s="13" customFormat="1">
      <c r="A149" s="13"/>
      <c r="B149" s="225"/>
      <c r="C149" s="226"/>
      <c r="D149" s="218" t="s">
        <v>152</v>
      </c>
      <c r="E149" s="227" t="s">
        <v>19</v>
      </c>
      <c r="F149" s="228" t="s">
        <v>219</v>
      </c>
      <c r="G149" s="226"/>
      <c r="H149" s="227" t="s">
        <v>19</v>
      </c>
      <c r="I149" s="229"/>
      <c r="J149" s="226"/>
      <c r="K149" s="226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152</v>
      </c>
      <c r="AU149" s="234" t="s">
        <v>82</v>
      </c>
      <c r="AV149" s="13" t="s">
        <v>80</v>
      </c>
      <c r="AW149" s="13" t="s">
        <v>33</v>
      </c>
      <c r="AX149" s="13" t="s">
        <v>72</v>
      </c>
      <c r="AY149" s="234" t="s">
        <v>139</v>
      </c>
    </row>
    <row r="150" s="14" customFormat="1">
      <c r="A150" s="14"/>
      <c r="B150" s="235"/>
      <c r="C150" s="236"/>
      <c r="D150" s="218" t="s">
        <v>152</v>
      </c>
      <c r="E150" s="237" t="s">
        <v>19</v>
      </c>
      <c r="F150" s="238" t="s">
        <v>220</v>
      </c>
      <c r="G150" s="236"/>
      <c r="H150" s="239">
        <v>31.465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152</v>
      </c>
      <c r="AU150" s="245" t="s">
        <v>82</v>
      </c>
      <c r="AV150" s="14" t="s">
        <v>82</v>
      </c>
      <c r="AW150" s="14" t="s">
        <v>33</v>
      </c>
      <c r="AX150" s="14" t="s">
        <v>72</v>
      </c>
      <c r="AY150" s="245" t="s">
        <v>139</v>
      </c>
    </row>
    <row r="151" s="14" customFormat="1">
      <c r="A151" s="14"/>
      <c r="B151" s="235"/>
      <c r="C151" s="236"/>
      <c r="D151" s="218" t="s">
        <v>152</v>
      </c>
      <c r="E151" s="237" t="s">
        <v>19</v>
      </c>
      <c r="F151" s="238" t="s">
        <v>221</v>
      </c>
      <c r="G151" s="236"/>
      <c r="H151" s="239">
        <v>-1.8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152</v>
      </c>
      <c r="AU151" s="245" t="s">
        <v>82</v>
      </c>
      <c r="AV151" s="14" t="s">
        <v>82</v>
      </c>
      <c r="AW151" s="14" t="s">
        <v>33</v>
      </c>
      <c r="AX151" s="14" t="s">
        <v>72</v>
      </c>
      <c r="AY151" s="245" t="s">
        <v>139</v>
      </c>
    </row>
    <row r="152" s="15" customFormat="1">
      <c r="A152" s="15"/>
      <c r="B152" s="256"/>
      <c r="C152" s="257"/>
      <c r="D152" s="218" t="s">
        <v>152</v>
      </c>
      <c r="E152" s="258" t="s">
        <v>19</v>
      </c>
      <c r="F152" s="259" t="s">
        <v>222</v>
      </c>
      <c r="G152" s="257"/>
      <c r="H152" s="260">
        <v>29.664999999999999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152</v>
      </c>
      <c r="AU152" s="266" t="s">
        <v>82</v>
      </c>
      <c r="AV152" s="15" t="s">
        <v>146</v>
      </c>
      <c r="AW152" s="15" t="s">
        <v>33</v>
      </c>
      <c r="AX152" s="15" t="s">
        <v>80</v>
      </c>
      <c r="AY152" s="266" t="s">
        <v>139</v>
      </c>
    </row>
    <row r="153" s="2" customFormat="1" ht="24.15" customHeight="1">
      <c r="A153" s="39"/>
      <c r="B153" s="40"/>
      <c r="C153" s="205" t="s">
        <v>223</v>
      </c>
      <c r="D153" s="205" t="s">
        <v>141</v>
      </c>
      <c r="E153" s="206" t="s">
        <v>224</v>
      </c>
      <c r="F153" s="207" t="s">
        <v>225</v>
      </c>
      <c r="G153" s="208" t="s">
        <v>226</v>
      </c>
      <c r="H153" s="209">
        <v>9.3000000000000007</v>
      </c>
      <c r="I153" s="210"/>
      <c r="J153" s="211">
        <f>ROUND(I153*H153,2)</f>
        <v>0</v>
      </c>
      <c r="K153" s="207" t="s">
        <v>145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0.00012999999999999999</v>
      </c>
      <c r="R153" s="214">
        <f>Q153*H153</f>
        <v>0.001209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146</v>
      </c>
      <c r="AT153" s="216" t="s">
        <v>141</v>
      </c>
      <c r="AU153" s="216" t="s">
        <v>82</v>
      </c>
      <c r="AY153" s="18" t="s">
        <v>139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146</v>
      </c>
      <c r="BM153" s="216" t="s">
        <v>227</v>
      </c>
    </row>
    <row r="154" s="2" customFormat="1">
      <c r="A154" s="39"/>
      <c r="B154" s="40"/>
      <c r="C154" s="41"/>
      <c r="D154" s="218" t="s">
        <v>148</v>
      </c>
      <c r="E154" s="41"/>
      <c r="F154" s="219" t="s">
        <v>228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82</v>
      </c>
    </row>
    <row r="155" s="2" customFormat="1">
      <c r="A155" s="39"/>
      <c r="B155" s="40"/>
      <c r="C155" s="41"/>
      <c r="D155" s="223" t="s">
        <v>150</v>
      </c>
      <c r="E155" s="41"/>
      <c r="F155" s="224" t="s">
        <v>229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82</v>
      </c>
    </row>
    <row r="156" s="14" customFormat="1">
      <c r="A156" s="14"/>
      <c r="B156" s="235"/>
      <c r="C156" s="236"/>
      <c r="D156" s="218" t="s">
        <v>152</v>
      </c>
      <c r="E156" s="237" t="s">
        <v>19</v>
      </c>
      <c r="F156" s="238" t="s">
        <v>230</v>
      </c>
      <c r="G156" s="236"/>
      <c r="H156" s="239">
        <v>9.3000000000000007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152</v>
      </c>
      <c r="AU156" s="245" t="s">
        <v>82</v>
      </c>
      <c r="AV156" s="14" t="s">
        <v>82</v>
      </c>
      <c r="AW156" s="14" t="s">
        <v>33</v>
      </c>
      <c r="AX156" s="14" t="s">
        <v>80</v>
      </c>
      <c r="AY156" s="245" t="s">
        <v>139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146</v>
      </c>
      <c r="F157" s="203" t="s">
        <v>231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SUM(P158:P162)</f>
        <v>0</v>
      </c>
      <c r="Q157" s="197"/>
      <c r="R157" s="198">
        <f>SUM(R158:R162)</f>
        <v>0</v>
      </c>
      <c r="S157" s="197"/>
      <c r="T157" s="199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80</v>
      </c>
      <c r="AT157" s="201" t="s">
        <v>71</v>
      </c>
      <c r="AU157" s="201" t="s">
        <v>80</v>
      </c>
      <c r="AY157" s="200" t="s">
        <v>139</v>
      </c>
      <c r="BK157" s="202">
        <f>SUM(BK158:BK162)</f>
        <v>0</v>
      </c>
    </row>
    <row r="158" s="2" customFormat="1" ht="24.15" customHeight="1">
      <c r="A158" s="39"/>
      <c r="B158" s="40"/>
      <c r="C158" s="205" t="s">
        <v>232</v>
      </c>
      <c r="D158" s="205" t="s">
        <v>141</v>
      </c>
      <c r="E158" s="206" t="s">
        <v>233</v>
      </c>
      <c r="F158" s="207" t="s">
        <v>234</v>
      </c>
      <c r="G158" s="208" t="s">
        <v>144</v>
      </c>
      <c r="H158" s="209">
        <v>2.7000000000000002</v>
      </c>
      <c r="I158" s="210"/>
      <c r="J158" s="211">
        <f>ROUND(I158*H158,2)</f>
        <v>0</v>
      </c>
      <c r="K158" s="207" t="s">
        <v>145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141</v>
      </c>
      <c r="AU158" s="216" t="s">
        <v>82</v>
      </c>
      <c r="AY158" s="18" t="s">
        <v>139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146</v>
      </c>
      <c r="BM158" s="216" t="s">
        <v>235</v>
      </c>
    </row>
    <row r="159" s="2" customFormat="1">
      <c r="A159" s="39"/>
      <c r="B159" s="40"/>
      <c r="C159" s="41"/>
      <c r="D159" s="218" t="s">
        <v>148</v>
      </c>
      <c r="E159" s="41"/>
      <c r="F159" s="219" t="s">
        <v>236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148</v>
      </c>
      <c r="AU159" s="18" t="s">
        <v>82</v>
      </c>
    </row>
    <row r="160" s="2" customFormat="1">
      <c r="A160" s="39"/>
      <c r="B160" s="40"/>
      <c r="C160" s="41"/>
      <c r="D160" s="223" t="s">
        <v>150</v>
      </c>
      <c r="E160" s="41"/>
      <c r="F160" s="224" t="s">
        <v>237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82</v>
      </c>
    </row>
    <row r="161" s="13" customFormat="1">
      <c r="A161" s="13"/>
      <c r="B161" s="225"/>
      <c r="C161" s="226"/>
      <c r="D161" s="218" t="s">
        <v>152</v>
      </c>
      <c r="E161" s="227" t="s">
        <v>19</v>
      </c>
      <c r="F161" s="228" t="s">
        <v>153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152</v>
      </c>
      <c r="AU161" s="234" t="s">
        <v>82</v>
      </c>
      <c r="AV161" s="13" t="s">
        <v>80</v>
      </c>
      <c r="AW161" s="13" t="s">
        <v>33</v>
      </c>
      <c r="AX161" s="13" t="s">
        <v>72</v>
      </c>
      <c r="AY161" s="234" t="s">
        <v>139</v>
      </c>
    </row>
    <row r="162" s="14" customFormat="1">
      <c r="A162" s="14"/>
      <c r="B162" s="235"/>
      <c r="C162" s="236"/>
      <c r="D162" s="218" t="s">
        <v>152</v>
      </c>
      <c r="E162" s="237" t="s">
        <v>19</v>
      </c>
      <c r="F162" s="238" t="s">
        <v>238</v>
      </c>
      <c r="G162" s="236"/>
      <c r="H162" s="239">
        <v>2.7000000000000002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152</v>
      </c>
      <c r="AU162" s="245" t="s">
        <v>82</v>
      </c>
      <c r="AV162" s="14" t="s">
        <v>82</v>
      </c>
      <c r="AW162" s="14" t="s">
        <v>33</v>
      </c>
      <c r="AX162" s="14" t="s">
        <v>80</v>
      </c>
      <c r="AY162" s="245" t="s">
        <v>139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182</v>
      </c>
      <c r="F163" s="203" t="s">
        <v>239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SUM(P164:P246)</f>
        <v>0</v>
      </c>
      <c r="Q163" s="197"/>
      <c r="R163" s="198">
        <f>SUM(R164:R246)</f>
        <v>16.690057400000001</v>
      </c>
      <c r="S163" s="197"/>
      <c r="T163" s="199">
        <f>SUM(T164:T246)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80</v>
      </c>
      <c r="AT163" s="201" t="s">
        <v>71</v>
      </c>
      <c r="AU163" s="201" t="s">
        <v>80</v>
      </c>
      <c r="AY163" s="200" t="s">
        <v>139</v>
      </c>
      <c r="BK163" s="202">
        <f>SUM(BK164:BK246)</f>
        <v>0</v>
      </c>
    </row>
    <row r="164" s="2" customFormat="1" ht="24.15" customHeight="1">
      <c r="A164" s="39"/>
      <c r="B164" s="40"/>
      <c r="C164" s="205" t="s">
        <v>240</v>
      </c>
      <c r="D164" s="205" t="s">
        <v>141</v>
      </c>
      <c r="E164" s="206" t="s">
        <v>241</v>
      </c>
      <c r="F164" s="207" t="s">
        <v>242</v>
      </c>
      <c r="G164" s="208" t="s">
        <v>207</v>
      </c>
      <c r="H164" s="209">
        <v>12.5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0.0040000000000000001</v>
      </c>
      <c r="R164" s="214">
        <f>Q164*H164</f>
        <v>0.050000000000000003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141</v>
      </c>
      <c r="AU164" s="216" t="s">
        <v>82</v>
      </c>
      <c r="AY164" s="18" t="s">
        <v>139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146</v>
      </c>
      <c r="BM164" s="216" t="s">
        <v>243</v>
      </c>
    </row>
    <row r="165" s="2" customFormat="1">
      <c r="A165" s="39"/>
      <c r="B165" s="40"/>
      <c r="C165" s="41"/>
      <c r="D165" s="218" t="s">
        <v>148</v>
      </c>
      <c r="E165" s="41"/>
      <c r="F165" s="219" t="s">
        <v>244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82</v>
      </c>
    </row>
    <row r="166" s="2" customFormat="1">
      <c r="A166" s="39"/>
      <c r="B166" s="40"/>
      <c r="C166" s="41"/>
      <c r="D166" s="223" t="s">
        <v>150</v>
      </c>
      <c r="E166" s="41"/>
      <c r="F166" s="224" t="s">
        <v>245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82</v>
      </c>
    </row>
    <row r="167" s="13" customFormat="1">
      <c r="A167" s="13"/>
      <c r="B167" s="225"/>
      <c r="C167" s="226"/>
      <c r="D167" s="218" t="s">
        <v>152</v>
      </c>
      <c r="E167" s="227" t="s">
        <v>19</v>
      </c>
      <c r="F167" s="228" t="s">
        <v>246</v>
      </c>
      <c r="G167" s="226"/>
      <c r="H167" s="227" t="s">
        <v>19</v>
      </c>
      <c r="I167" s="229"/>
      <c r="J167" s="226"/>
      <c r="K167" s="226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152</v>
      </c>
      <c r="AU167" s="234" t="s">
        <v>82</v>
      </c>
      <c r="AV167" s="13" t="s">
        <v>80</v>
      </c>
      <c r="AW167" s="13" t="s">
        <v>33</v>
      </c>
      <c r="AX167" s="13" t="s">
        <v>72</v>
      </c>
      <c r="AY167" s="234" t="s">
        <v>139</v>
      </c>
    </row>
    <row r="168" s="14" customFormat="1">
      <c r="A168" s="14"/>
      <c r="B168" s="235"/>
      <c r="C168" s="236"/>
      <c r="D168" s="218" t="s">
        <v>152</v>
      </c>
      <c r="E168" s="237" t="s">
        <v>19</v>
      </c>
      <c r="F168" s="238" t="s">
        <v>247</v>
      </c>
      <c r="G168" s="236"/>
      <c r="H168" s="239">
        <v>12.5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152</v>
      </c>
      <c r="AU168" s="245" t="s">
        <v>82</v>
      </c>
      <c r="AV168" s="14" t="s">
        <v>82</v>
      </c>
      <c r="AW168" s="14" t="s">
        <v>33</v>
      </c>
      <c r="AX168" s="14" t="s">
        <v>80</v>
      </c>
      <c r="AY168" s="245" t="s">
        <v>139</v>
      </c>
    </row>
    <row r="169" s="2" customFormat="1" ht="24.15" customHeight="1">
      <c r="A169" s="39"/>
      <c r="B169" s="40"/>
      <c r="C169" s="205" t="s">
        <v>248</v>
      </c>
      <c r="D169" s="205" t="s">
        <v>141</v>
      </c>
      <c r="E169" s="206" t="s">
        <v>249</v>
      </c>
      <c r="F169" s="207" t="s">
        <v>250</v>
      </c>
      <c r="G169" s="208" t="s">
        <v>207</v>
      </c>
      <c r="H169" s="209">
        <v>86</v>
      </c>
      <c r="I169" s="210"/>
      <c r="J169" s="211">
        <f>ROUND(I169*H169,2)</f>
        <v>0</v>
      </c>
      <c r="K169" s="207" t="s">
        <v>145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0.0040000000000000001</v>
      </c>
      <c r="R169" s="214">
        <f>Q169*H169</f>
        <v>0.34400000000000003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146</v>
      </c>
      <c r="AT169" s="216" t="s">
        <v>141</v>
      </c>
      <c r="AU169" s="216" t="s">
        <v>82</v>
      </c>
      <c r="AY169" s="18" t="s">
        <v>139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146</v>
      </c>
      <c r="BM169" s="216" t="s">
        <v>251</v>
      </c>
    </row>
    <row r="170" s="2" customFormat="1">
      <c r="A170" s="39"/>
      <c r="B170" s="40"/>
      <c r="C170" s="41"/>
      <c r="D170" s="218" t="s">
        <v>148</v>
      </c>
      <c r="E170" s="41"/>
      <c r="F170" s="219" t="s">
        <v>252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82</v>
      </c>
    </row>
    <row r="171" s="2" customFormat="1">
      <c r="A171" s="39"/>
      <c r="B171" s="40"/>
      <c r="C171" s="41"/>
      <c r="D171" s="223" t="s">
        <v>150</v>
      </c>
      <c r="E171" s="41"/>
      <c r="F171" s="224" t="s">
        <v>253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82</v>
      </c>
    </row>
    <row r="172" s="13" customFormat="1">
      <c r="A172" s="13"/>
      <c r="B172" s="225"/>
      <c r="C172" s="226"/>
      <c r="D172" s="218" t="s">
        <v>152</v>
      </c>
      <c r="E172" s="227" t="s">
        <v>19</v>
      </c>
      <c r="F172" s="228" t="s">
        <v>254</v>
      </c>
      <c r="G172" s="226"/>
      <c r="H172" s="227" t="s">
        <v>19</v>
      </c>
      <c r="I172" s="229"/>
      <c r="J172" s="226"/>
      <c r="K172" s="226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152</v>
      </c>
      <c r="AU172" s="234" t="s">
        <v>82</v>
      </c>
      <c r="AV172" s="13" t="s">
        <v>80</v>
      </c>
      <c r="AW172" s="13" t="s">
        <v>33</v>
      </c>
      <c r="AX172" s="13" t="s">
        <v>72</v>
      </c>
      <c r="AY172" s="234" t="s">
        <v>139</v>
      </c>
    </row>
    <row r="173" s="14" customFormat="1">
      <c r="A173" s="14"/>
      <c r="B173" s="235"/>
      <c r="C173" s="236"/>
      <c r="D173" s="218" t="s">
        <v>152</v>
      </c>
      <c r="E173" s="237" t="s">
        <v>19</v>
      </c>
      <c r="F173" s="238" t="s">
        <v>255</v>
      </c>
      <c r="G173" s="236"/>
      <c r="H173" s="239">
        <v>86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152</v>
      </c>
      <c r="AU173" s="245" t="s">
        <v>82</v>
      </c>
      <c r="AV173" s="14" t="s">
        <v>82</v>
      </c>
      <c r="AW173" s="14" t="s">
        <v>33</v>
      </c>
      <c r="AX173" s="14" t="s">
        <v>80</v>
      </c>
      <c r="AY173" s="245" t="s">
        <v>139</v>
      </c>
    </row>
    <row r="174" s="2" customFormat="1" ht="24.15" customHeight="1">
      <c r="A174" s="39"/>
      <c r="B174" s="40"/>
      <c r="C174" s="205" t="s">
        <v>8</v>
      </c>
      <c r="D174" s="205" t="s">
        <v>141</v>
      </c>
      <c r="E174" s="206" t="s">
        <v>256</v>
      </c>
      <c r="F174" s="207" t="s">
        <v>257</v>
      </c>
      <c r="G174" s="208" t="s">
        <v>207</v>
      </c>
      <c r="H174" s="209">
        <v>59.329999999999998</v>
      </c>
      <c r="I174" s="210"/>
      <c r="J174" s="211">
        <f>ROUND(I174*H174,2)</f>
        <v>0</v>
      </c>
      <c r="K174" s="207" t="s">
        <v>145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0.0043800000000000002</v>
      </c>
      <c r="R174" s="214">
        <f>Q174*H174</f>
        <v>0.25986540000000002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146</v>
      </c>
      <c r="AT174" s="216" t="s">
        <v>141</v>
      </c>
      <c r="AU174" s="216" t="s">
        <v>82</v>
      </c>
      <c r="AY174" s="18" t="s">
        <v>139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146</v>
      </c>
      <c r="BM174" s="216" t="s">
        <v>258</v>
      </c>
    </row>
    <row r="175" s="2" customFormat="1">
      <c r="A175" s="39"/>
      <c r="B175" s="40"/>
      <c r="C175" s="41"/>
      <c r="D175" s="218" t="s">
        <v>148</v>
      </c>
      <c r="E175" s="41"/>
      <c r="F175" s="219" t="s">
        <v>259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82</v>
      </c>
    </row>
    <row r="176" s="2" customFormat="1">
      <c r="A176" s="39"/>
      <c r="B176" s="40"/>
      <c r="C176" s="41"/>
      <c r="D176" s="223" t="s">
        <v>150</v>
      </c>
      <c r="E176" s="41"/>
      <c r="F176" s="224" t="s">
        <v>260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82</v>
      </c>
    </row>
    <row r="177" s="13" customFormat="1">
      <c r="A177" s="13"/>
      <c r="B177" s="225"/>
      <c r="C177" s="226"/>
      <c r="D177" s="218" t="s">
        <v>152</v>
      </c>
      <c r="E177" s="227" t="s">
        <v>19</v>
      </c>
      <c r="F177" s="228" t="s">
        <v>219</v>
      </c>
      <c r="G177" s="226"/>
      <c r="H177" s="227" t="s">
        <v>19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152</v>
      </c>
      <c r="AU177" s="234" t="s">
        <v>82</v>
      </c>
      <c r="AV177" s="13" t="s">
        <v>80</v>
      </c>
      <c r="AW177" s="13" t="s">
        <v>33</v>
      </c>
      <c r="AX177" s="13" t="s">
        <v>72</v>
      </c>
      <c r="AY177" s="234" t="s">
        <v>139</v>
      </c>
    </row>
    <row r="178" s="14" customFormat="1">
      <c r="A178" s="14"/>
      <c r="B178" s="235"/>
      <c r="C178" s="236"/>
      <c r="D178" s="218" t="s">
        <v>152</v>
      </c>
      <c r="E178" s="237" t="s">
        <v>19</v>
      </c>
      <c r="F178" s="238" t="s">
        <v>220</v>
      </c>
      <c r="G178" s="236"/>
      <c r="H178" s="239">
        <v>31.465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152</v>
      </c>
      <c r="AU178" s="245" t="s">
        <v>82</v>
      </c>
      <c r="AV178" s="14" t="s">
        <v>82</v>
      </c>
      <c r="AW178" s="14" t="s">
        <v>33</v>
      </c>
      <c r="AX178" s="14" t="s">
        <v>72</v>
      </c>
      <c r="AY178" s="245" t="s">
        <v>139</v>
      </c>
    </row>
    <row r="179" s="14" customFormat="1">
      <c r="A179" s="14"/>
      <c r="B179" s="235"/>
      <c r="C179" s="236"/>
      <c r="D179" s="218" t="s">
        <v>152</v>
      </c>
      <c r="E179" s="237" t="s">
        <v>19</v>
      </c>
      <c r="F179" s="238" t="s">
        <v>221</v>
      </c>
      <c r="G179" s="236"/>
      <c r="H179" s="239">
        <v>-1.8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152</v>
      </c>
      <c r="AU179" s="245" t="s">
        <v>82</v>
      </c>
      <c r="AV179" s="14" t="s">
        <v>82</v>
      </c>
      <c r="AW179" s="14" t="s">
        <v>33</v>
      </c>
      <c r="AX179" s="14" t="s">
        <v>72</v>
      </c>
      <c r="AY179" s="245" t="s">
        <v>139</v>
      </c>
    </row>
    <row r="180" s="15" customFormat="1">
      <c r="A180" s="15"/>
      <c r="B180" s="256"/>
      <c r="C180" s="257"/>
      <c r="D180" s="218" t="s">
        <v>152</v>
      </c>
      <c r="E180" s="258" t="s">
        <v>19</v>
      </c>
      <c r="F180" s="259" t="s">
        <v>222</v>
      </c>
      <c r="G180" s="257"/>
      <c r="H180" s="260">
        <v>29.664999999999999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152</v>
      </c>
      <c r="AU180" s="266" t="s">
        <v>82</v>
      </c>
      <c r="AV180" s="15" t="s">
        <v>146</v>
      </c>
      <c r="AW180" s="15" t="s">
        <v>33</v>
      </c>
      <c r="AX180" s="15" t="s">
        <v>80</v>
      </c>
      <c r="AY180" s="266" t="s">
        <v>139</v>
      </c>
    </row>
    <row r="181" s="14" customFormat="1">
      <c r="A181" s="14"/>
      <c r="B181" s="235"/>
      <c r="C181" s="236"/>
      <c r="D181" s="218" t="s">
        <v>152</v>
      </c>
      <c r="E181" s="236"/>
      <c r="F181" s="238" t="s">
        <v>261</v>
      </c>
      <c r="G181" s="236"/>
      <c r="H181" s="239">
        <v>59.329999999999998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152</v>
      </c>
      <c r="AU181" s="245" t="s">
        <v>82</v>
      </c>
      <c r="AV181" s="14" t="s">
        <v>82</v>
      </c>
      <c r="AW181" s="14" t="s">
        <v>4</v>
      </c>
      <c r="AX181" s="14" t="s">
        <v>80</v>
      </c>
      <c r="AY181" s="245" t="s">
        <v>139</v>
      </c>
    </row>
    <row r="182" s="2" customFormat="1" ht="24.15" customHeight="1">
      <c r="A182" s="39"/>
      <c r="B182" s="40"/>
      <c r="C182" s="205" t="s">
        <v>262</v>
      </c>
      <c r="D182" s="205" t="s">
        <v>141</v>
      </c>
      <c r="E182" s="206" t="s">
        <v>263</v>
      </c>
      <c r="F182" s="207" t="s">
        <v>264</v>
      </c>
      <c r="G182" s="208" t="s">
        <v>207</v>
      </c>
      <c r="H182" s="209">
        <v>82.859999999999999</v>
      </c>
      <c r="I182" s="210"/>
      <c r="J182" s="211">
        <f>ROUND(I182*H182,2)</f>
        <v>0</v>
      </c>
      <c r="K182" s="207" t="s">
        <v>145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0.0040000000000000001</v>
      </c>
      <c r="R182" s="214">
        <f>Q182*H182</f>
        <v>0.33144000000000001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146</v>
      </c>
      <c r="AT182" s="216" t="s">
        <v>141</v>
      </c>
      <c r="AU182" s="216" t="s">
        <v>82</v>
      </c>
      <c r="AY182" s="18" t="s">
        <v>139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146</v>
      </c>
      <c r="BM182" s="216" t="s">
        <v>265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266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82</v>
      </c>
    </row>
    <row r="184" s="2" customFormat="1">
      <c r="A184" s="39"/>
      <c r="B184" s="40"/>
      <c r="C184" s="41"/>
      <c r="D184" s="223" t="s">
        <v>150</v>
      </c>
      <c r="E184" s="41"/>
      <c r="F184" s="224" t="s">
        <v>267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150</v>
      </c>
      <c r="AU184" s="18" t="s">
        <v>82</v>
      </c>
    </row>
    <row r="185" s="14" customFormat="1">
      <c r="A185" s="14"/>
      <c r="B185" s="235"/>
      <c r="C185" s="236"/>
      <c r="D185" s="218" t="s">
        <v>152</v>
      </c>
      <c r="E185" s="237" t="s">
        <v>19</v>
      </c>
      <c r="F185" s="238" t="s">
        <v>268</v>
      </c>
      <c r="G185" s="236"/>
      <c r="H185" s="239">
        <v>39.359999999999999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152</v>
      </c>
      <c r="AU185" s="245" t="s">
        <v>82</v>
      </c>
      <c r="AV185" s="14" t="s">
        <v>82</v>
      </c>
      <c r="AW185" s="14" t="s">
        <v>33</v>
      </c>
      <c r="AX185" s="14" t="s">
        <v>72</v>
      </c>
      <c r="AY185" s="245" t="s">
        <v>139</v>
      </c>
    </row>
    <row r="186" s="14" customFormat="1">
      <c r="A186" s="14"/>
      <c r="B186" s="235"/>
      <c r="C186" s="236"/>
      <c r="D186" s="218" t="s">
        <v>152</v>
      </c>
      <c r="E186" s="237" t="s">
        <v>19</v>
      </c>
      <c r="F186" s="238" t="s">
        <v>269</v>
      </c>
      <c r="G186" s="236"/>
      <c r="H186" s="239">
        <v>43.5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152</v>
      </c>
      <c r="AU186" s="245" t="s">
        <v>82</v>
      </c>
      <c r="AV186" s="14" t="s">
        <v>82</v>
      </c>
      <c r="AW186" s="14" t="s">
        <v>33</v>
      </c>
      <c r="AX186" s="14" t="s">
        <v>72</v>
      </c>
      <c r="AY186" s="245" t="s">
        <v>139</v>
      </c>
    </row>
    <row r="187" s="15" customFormat="1">
      <c r="A187" s="15"/>
      <c r="B187" s="256"/>
      <c r="C187" s="257"/>
      <c r="D187" s="218" t="s">
        <v>152</v>
      </c>
      <c r="E187" s="258" t="s">
        <v>19</v>
      </c>
      <c r="F187" s="259" t="s">
        <v>222</v>
      </c>
      <c r="G187" s="257"/>
      <c r="H187" s="260">
        <v>82.859999999999999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152</v>
      </c>
      <c r="AU187" s="266" t="s">
        <v>82</v>
      </c>
      <c r="AV187" s="15" t="s">
        <v>146</v>
      </c>
      <c r="AW187" s="15" t="s">
        <v>33</v>
      </c>
      <c r="AX187" s="15" t="s">
        <v>80</v>
      </c>
      <c r="AY187" s="266" t="s">
        <v>139</v>
      </c>
    </row>
    <row r="188" s="2" customFormat="1" ht="24.15" customHeight="1">
      <c r="A188" s="39"/>
      <c r="B188" s="40"/>
      <c r="C188" s="205" t="s">
        <v>270</v>
      </c>
      <c r="D188" s="205" t="s">
        <v>141</v>
      </c>
      <c r="E188" s="206" t="s">
        <v>271</v>
      </c>
      <c r="F188" s="207" t="s">
        <v>272</v>
      </c>
      <c r="G188" s="208" t="s">
        <v>207</v>
      </c>
      <c r="H188" s="209">
        <v>71.099999999999994</v>
      </c>
      <c r="I188" s="210"/>
      <c r="J188" s="211">
        <f>ROUND(I188*H188,2)</f>
        <v>0</v>
      </c>
      <c r="K188" s="207" t="s">
        <v>145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0.015400000000000001</v>
      </c>
      <c r="R188" s="214">
        <f>Q188*H188</f>
        <v>1.09494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146</v>
      </c>
      <c r="AT188" s="216" t="s">
        <v>141</v>
      </c>
      <c r="AU188" s="216" t="s">
        <v>82</v>
      </c>
      <c r="AY188" s="18" t="s">
        <v>139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146</v>
      </c>
      <c r="BM188" s="216" t="s">
        <v>273</v>
      </c>
    </row>
    <row r="189" s="2" customFormat="1">
      <c r="A189" s="39"/>
      <c r="B189" s="40"/>
      <c r="C189" s="41"/>
      <c r="D189" s="218" t="s">
        <v>148</v>
      </c>
      <c r="E189" s="41"/>
      <c r="F189" s="219" t="s">
        <v>274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82</v>
      </c>
    </row>
    <row r="190" s="2" customFormat="1">
      <c r="A190" s="39"/>
      <c r="B190" s="40"/>
      <c r="C190" s="41"/>
      <c r="D190" s="223" t="s">
        <v>150</v>
      </c>
      <c r="E190" s="41"/>
      <c r="F190" s="224" t="s">
        <v>275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150</v>
      </c>
      <c r="AU190" s="18" t="s">
        <v>82</v>
      </c>
    </row>
    <row r="191" s="13" customFormat="1">
      <c r="A191" s="13"/>
      <c r="B191" s="225"/>
      <c r="C191" s="226"/>
      <c r="D191" s="218" t="s">
        <v>152</v>
      </c>
      <c r="E191" s="227" t="s">
        <v>19</v>
      </c>
      <c r="F191" s="228" t="s">
        <v>276</v>
      </c>
      <c r="G191" s="226"/>
      <c r="H191" s="227" t="s">
        <v>19</v>
      </c>
      <c r="I191" s="229"/>
      <c r="J191" s="226"/>
      <c r="K191" s="226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152</v>
      </c>
      <c r="AU191" s="234" t="s">
        <v>82</v>
      </c>
      <c r="AV191" s="13" t="s">
        <v>80</v>
      </c>
      <c r="AW191" s="13" t="s">
        <v>33</v>
      </c>
      <c r="AX191" s="13" t="s">
        <v>72</v>
      </c>
      <c r="AY191" s="234" t="s">
        <v>139</v>
      </c>
    </row>
    <row r="192" s="14" customFormat="1">
      <c r="A192" s="14"/>
      <c r="B192" s="235"/>
      <c r="C192" s="236"/>
      <c r="D192" s="218" t="s">
        <v>152</v>
      </c>
      <c r="E192" s="237" t="s">
        <v>19</v>
      </c>
      <c r="F192" s="238" t="s">
        <v>277</v>
      </c>
      <c r="G192" s="236"/>
      <c r="H192" s="239">
        <v>47.159999999999997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152</v>
      </c>
      <c r="AU192" s="245" t="s">
        <v>82</v>
      </c>
      <c r="AV192" s="14" t="s">
        <v>82</v>
      </c>
      <c r="AW192" s="14" t="s">
        <v>33</v>
      </c>
      <c r="AX192" s="14" t="s">
        <v>72</v>
      </c>
      <c r="AY192" s="245" t="s">
        <v>139</v>
      </c>
    </row>
    <row r="193" s="14" customFormat="1">
      <c r="A193" s="14"/>
      <c r="B193" s="235"/>
      <c r="C193" s="236"/>
      <c r="D193" s="218" t="s">
        <v>152</v>
      </c>
      <c r="E193" s="237" t="s">
        <v>19</v>
      </c>
      <c r="F193" s="238" t="s">
        <v>278</v>
      </c>
      <c r="G193" s="236"/>
      <c r="H193" s="239">
        <v>23.940000000000001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152</v>
      </c>
      <c r="AU193" s="245" t="s">
        <v>82</v>
      </c>
      <c r="AV193" s="14" t="s">
        <v>82</v>
      </c>
      <c r="AW193" s="14" t="s">
        <v>33</v>
      </c>
      <c r="AX193" s="14" t="s">
        <v>72</v>
      </c>
      <c r="AY193" s="245" t="s">
        <v>139</v>
      </c>
    </row>
    <row r="194" s="15" customFormat="1">
      <c r="A194" s="15"/>
      <c r="B194" s="256"/>
      <c r="C194" s="257"/>
      <c r="D194" s="218" t="s">
        <v>152</v>
      </c>
      <c r="E194" s="258" t="s">
        <v>19</v>
      </c>
      <c r="F194" s="259" t="s">
        <v>222</v>
      </c>
      <c r="G194" s="257"/>
      <c r="H194" s="260">
        <v>71.099999999999994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152</v>
      </c>
      <c r="AU194" s="266" t="s">
        <v>82</v>
      </c>
      <c r="AV194" s="15" t="s">
        <v>146</v>
      </c>
      <c r="AW194" s="15" t="s">
        <v>33</v>
      </c>
      <c r="AX194" s="15" t="s">
        <v>80</v>
      </c>
      <c r="AY194" s="266" t="s">
        <v>139</v>
      </c>
    </row>
    <row r="195" s="2" customFormat="1" ht="24.15" customHeight="1">
      <c r="A195" s="39"/>
      <c r="B195" s="40"/>
      <c r="C195" s="205" t="s">
        <v>279</v>
      </c>
      <c r="D195" s="205" t="s">
        <v>141</v>
      </c>
      <c r="E195" s="206" t="s">
        <v>280</v>
      </c>
      <c r="F195" s="207" t="s">
        <v>281</v>
      </c>
      <c r="G195" s="208" t="s">
        <v>207</v>
      </c>
      <c r="H195" s="209">
        <v>9</v>
      </c>
      <c r="I195" s="210"/>
      <c r="J195" s="211">
        <f>ROUND(I195*H195,2)</f>
        <v>0</v>
      </c>
      <c r="K195" s="207" t="s">
        <v>145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0.041529999999999997</v>
      </c>
      <c r="R195" s="214">
        <f>Q195*H195</f>
        <v>0.37376999999999999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146</v>
      </c>
      <c r="AT195" s="216" t="s">
        <v>141</v>
      </c>
      <c r="AU195" s="216" t="s">
        <v>82</v>
      </c>
      <c r="AY195" s="18" t="s">
        <v>139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146</v>
      </c>
      <c r="BM195" s="216" t="s">
        <v>282</v>
      </c>
    </row>
    <row r="196" s="2" customFormat="1">
      <c r="A196" s="39"/>
      <c r="B196" s="40"/>
      <c r="C196" s="41"/>
      <c r="D196" s="218" t="s">
        <v>148</v>
      </c>
      <c r="E196" s="41"/>
      <c r="F196" s="219" t="s">
        <v>283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82</v>
      </c>
    </row>
    <row r="197" s="2" customFormat="1">
      <c r="A197" s="39"/>
      <c r="B197" s="40"/>
      <c r="C197" s="41"/>
      <c r="D197" s="223" t="s">
        <v>150</v>
      </c>
      <c r="E197" s="41"/>
      <c r="F197" s="224" t="s">
        <v>284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82</v>
      </c>
    </row>
    <row r="198" s="13" customFormat="1">
      <c r="A198" s="13"/>
      <c r="B198" s="225"/>
      <c r="C198" s="226"/>
      <c r="D198" s="218" t="s">
        <v>152</v>
      </c>
      <c r="E198" s="227" t="s">
        <v>19</v>
      </c>
      <c r="F198" s="228" t="s">
        <v>285</v>
      </c>
      <c r="G198" s="226"/>
      <c r="H198" s="227" t="s">
        <v>19</v>
      </c>
      <c r="I198" s="229"/>
      <c r="J198" s="226"/>
      <c r="K198" s="226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152</v>
      </c>
      <c r="AU198" s="234" t="s">
        <v>82</v>
      </c>
      <c r="AV198" s="13" t="s">
        <v>80</v>
      </c>
      <c r="AW198" s="13" t="s">
        <v>33</v>
      </c>
      <c r="AX198" s="13" t="s">
        <v>72</v>
      </c>
      <c r="AY198" s="234" t="s">
        <v>139</v>
      </c>
    </row>
    <row r="199" s="14" customFormat="1">
      <c r="A199" s="14"/>
      <c r="B199" s="235"/>
      <c r="C199" s="236"/>
      <c r="D199" s="218" t="s">
        <v>152</v>
      </c>
      <c r="E199" s="237" t="s">
        <v>19</v>
      </c>
      <c r="F199" s="238" t="s">
        <v>286</v>
      </c>
      <c r="G199" s="236"/>
      <c r="H199" s="239">
        <v>6.75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152</v>
      </c>
      <c r="AU199" s="245" t="s">
        <v>82</v>
      </c>
      <c r="AV199" s="14" t="s">
        <v>82</v>
      </c>
      <c r="AW199" s="14" t="s">
        <v>33</v>
      </c>
      <c r="AX199" s="14" t="s">
        <v>72</v>
      </c>
      <c r="AY199" s="245" t="s">
        <v>139</v>
      </c>
    </row>
    <row r="200" s="13" customFormat="1">
      <c r="A200" s="13"/>
      <c r="B200" s="225"/>
      <c r="C200" s="226"/>
      <c r="D200" s="218" t="s">
        <v>152</v>
      </c>
      <c r="E200" s="227" t="s">
        <v>19</v>
      </c>
      <c r="F200" s="228" t="s">
        <v>287</v>
      </c>
      <c r="G200" s="226"/>
      <c r="H200" s="227" t="s">
        <v>19</v>
      </c>
      <c r="I200" s="229"/>
      <c r="J200" s="226"/>
      <c r="K200" s="226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152</v>
      </c>
      <c r="AU200" s="234" t="s">
        <v>82</v>
      </c>
      <c r="AV200" s="13" t="s">
        <v>80</v>
      </c>
      <c r="AW200" s="13" t="s">
        <v>33</v>
      </c>
      <c r="AX200" s="13" t="s">
        <v>72</v>
      </c>
      <c r="AY200" s="234" t="s">
        <v>139</v>
      </c>
    </row>
    <row r="201" s="14" customFormat="1">
      <c r="A201" s="14"/>
      <c r="B201" s="235"/>
      <c r="C201" s="236"/>
      <c r="D201" s="218" t="s">
        <v>152</v>
      </c>
      <c r="E201" s="237" t="s">
        <v>19</v>
      </c>
      <c r="F201" s="238" t="s">
        <v>288</v>
      </c>
      <c r="G201" s="236"/>
      <c r="H201" s="239">
        <v>2.25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152</v>
      </c>
      <c r="AU201" s="245" t="s">
        <v>82</v>
      </c>
      <c r="AV201" s="14" t="s">
        <v>82</v>
      </c>
      <c r="AW201" s="14" t="s">
        <v>33</v>
      </c>
      <c r="AX201" s="14" t="s">
        <v>72</v>
      </c>
      <c r="AY201" s="245" t="s">
        <v>139</v>
      </c>
    </row>
    <row r="202" s="15" customFormat="1">
      <c r="A202" s="15"/>
      <c r="B202" s="256"/>
      <c r="C202" s="257"/>
      <c r="D202" s="218" t="s">
        <v>152</v>
      </c>
      <c r="E202" s="258" t="s">
        <v>19</v>
      </c>
      <c r="F202" s="259" t="s">
        <v>222</v>
      </c>
      <c r="G202" s="257"/>
      <c r="H202" s="260">
        <v>9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152</v>
      </c>
      <c r="AU202" s="266" t="s">
        <v>82</v>
      </c>
      <c r="AV202" s="15" t="s">
        <v>146</v>
      </c>
      <c r="AW202" s="15" t="s">
        <v>33</v>
      </c>
      <c r="AX202" s="15" t="s">
        <v>80</v>
      </c>
      <c r="AY202" s="266" t="s">
        <v>139</v>
      </c>
    </row>
    <row r="203" s="2" customFormat="1" ht="24.15" customHeight="1">
      <c r="A203" s="39"/>
      <c r="B203" s="40"/>
      <c r="C203" s="205" t="s">
        <v>289</v>
      </c>
      <c r="D203" s="205" t="s">
        <v>141</v>
      </c>
      <c r="E203" s="206" t="s">
        <v>290</v>
      </c>
      <c r="F203" s="207" t="s">
        <v>291</v>
      </c>
      <c r="G203" s="208" t="s">
        <v>144</v>
      </c>
      <c r="H203" s="209">
        <v>1.8</v>
      </c>
      <c r="I203" s="210"/>
      <c r="J203" s="211">
        <f>ROUND(I203*H203,2)</f>
        <v>0</v>
      </c>
      <c r="K203" s="207" t="s">
        <v>145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2.2563399999999998</v>
      </c>
      <c r="R203" s="214">
        <f>Q203*H203</f>
        <v>4.0614119999999998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146</v>
      </c>
      <c r="AT203" s="216" t="s">
        <v>141</v>
      </c>
      <c r="AU203" s="216" t="s">
        <v>82</v>
      </c>
      <c r="AY203" s="18" t="s">
        <v>139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146</v>
      </c>
      <c r="BM203" s="216" t="s">
        <v>292</v>
      </c>
    </row>
    <row r="204" s="2" customFormat="1">
      <c r="A204" s="39"/>
      <c r="B204" s="40"/>
      <c r="C204" s="41"/>
      <c r="D204" s="218" t="s">
        <v>148</v>
      </c>
      <c r="E204" s="41"/>
      <c r="F204" s="219" t="s">
        <v>293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82</v>
      </c>
    </row>
    <row r="205" s="2" customFormat="1">
      <c r="A205" s="39"/>
      <c r="B205" s="40"/>
      <c r="C205" s="41"/>
      <c r="D205" s="223" t="s">
        <v>150</v>
      </c>
      <c r="E205" s="41"/>
      <c r="F205" s="224" t="s">
        <v>294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150</v>
      </c>
      <c r="AU205" s="18" t="s">
        <v>82</v>
      </c>
    </row>
    <row r="206" s="14" customFormat="1">
      <c r="A206" s="14"/>
      <c r="B206" s="235"/>
      <c r="C206" s="236"/>
      <c r="D206" s="218" t="s">
        <v>152</v>
      </c>
      <c r="E206" s="237" t="s">
        <v>19</v>
      </c>
      <c r="F206" s="238" t="s">
        <v>295</v>
      </c>
      <c r="G206" s="236"/>
      <c r="H206" s="239">
        <v>1.8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152</v>
      </c>
      <c r="AU206" s="245" t="s">
        <v>82</v>
      </c>
      <c r="AV206" s="14" t="s">
        <v>82</v>
      </c>
      <c r="AW206" s="14" t="s">
        <v>33</v>
      </c>
      <c r="AX206" s="14" t="s">
        <v>80</v>
      </c>
      <c r="AY206" s="245" t="s">
        <v>139</v>
      </c>
    </row>
    <row r="207" s="2" customFormat="1" ht="24.15" customHeight="1">
      <c r="A207" s="39"/>
      <c r="B207" s="40"/>
      <c r="C207" s="205" t="s">
        <v>296</v>
      </c>
      <c r="D207" s="205" t="s">
        <v>141</v>
      </c>
      <c r="E207" s="206" t="s">
        <v>297</v>
      </c>
      <c r="F207" s="207" t="s">
        <v>298</v>
      </c>
      <c r="G207" s="208" t="s">
        <v>207</v>
      </c>
      <c r="H207" s="209">
        <v>76.629999999999995</v>
      </c>
      <c r="I207" s="210"/>
      <c r="J207" s="211">
        <f>ROUND(I207*H207,2)</f>
        <v>0</v>
      </c>
      <c r="K207" s="207" t="s">
        <v>145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0.11</v>
      </c>
      <c r="R207" s="214">
        <f>Q207*H207</f>
        <v>8.4292999999999996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146</v>
      </c>
      <c r="AT207" s="216" t="s">
        <v>141</v>
      </c>
      <c r="AU207" s="216" t="s">
        <v>82</v>
      </c>
      <c r="AY207" s="18" t="s">
        <v>139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146</v>
      </c>
      <c r="BM207" s="216" t="s">
        <v>299</v>
      </c>
    </row>
    <row r="208" s="2" customFormat="1">
      <c r="A208" s="39"/>
      <c r="B208" s="40"/>
      <c r="C208" s="41"/>
      <c r="D208" s="218" t="s">
        <v>148</v>
      </c>
      <c r="E208" s="41"/>
      <c r="F208" s="219" t="s">
        <v>300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82</v>
      </c>
    </row>
    <row r="209" s="2" customFormat="1">
      <c r="A209" s="39"/>
      <c r="B209" s="40"/>
      <c r="C209" s="41"/>
      <c r="D209" s="223" t="s">
        <v>150</v>
      </c>
      <c r="E209" s="41"/>
      <c r="F209" s="224" t="s">
        <v>301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82</v>
      </c>
    </row>
    <row r="210" s="13" customFormat="1">
      <c r="A210" s="13"/>
      <c r="B210" s="225"/>
      <c r="C210" s="226"/>
      <c r="D210" s="218" t="s">
        <v>152</v>
      </c>
      <c r="E210" s="227" t="s">
        <v>19</v>
      </c>
      <c r="F210" s="228" t="s">
        <v>302</v>
      </c>
      <c r="G210" s="226"/>
      <c r="H210" s="227" t="s">
        <v>19</v>
      </c>
      <c r="I210" s="229"/>
      <c r="J210" s="226"/>
      <c r="K210" s="226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152</v>
      </c>
      <c r="AU210" s="234" t="s">
        <v>82</v>
      </c>
      <c r="AV210" s="13" t="s">
        <v>80</v>
      </c>
      <c r="AW210" s="13" t="s">
        <v>33</v>
      </c>
      <c r="AX210" s="13" t="s">
        <v>72</v>
      </c>
      <c r="AY210" s="234" t="s">
        <v>139</v>
      </c>
    </row>
    <row r="211" s="14" customFormat="1">
      <c r="A211" s="14"/>
      <c r="B211" s="235"/>
      <c r="C211" s="236"/>
      <c r="D211" s="218" t="s">
        <v>152</v>
      </c>
      <c r="E211" s="237" t="s">
        <v>19</v>
      </c>
      <c r="F211" s="238" t="s">
        <v>303</v>
      </c>
      <c r="G211" s="236"/>
      <c r="H211" s="239">
        <v>43.649999999999999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152</v>
      </c>
      <c r="AU211" s="245" t="s">
        <v>82</v>
      </c>
      <c r="AV211" s="14" t="s">
        <v>82</v>
      </c>
      <c r="AW211" s="14" t="s">
        <v>33</v>
      </c>
      <c r="AX211" s="14" t="s">
        <v>72</v>
      </c>
      <c r="AY211" s="245" t="s">
        <v>139</v>
      </c>
    </row>
    <row r="212" s="13" customFormat="1">
      <c r="A212" s="13"/>
      <c r="B212" s="225"/>
      <c r="C212" s="226"/>
      <c r="D212" s="218" t="s">
        <v>152</v>
      </c>
      <c r="E212" s="227" t="s">
        <v>19</v>
      </c>
      <c r="F212" s="228" t="s">
        <v>304</v>
      </c>
      <c r="G212" s="226"/>
      <c r="H212" s="227" t="s">
        <v>19</v>
      </c>
      <c r="I212" s="229"/>
      <c r="J212" s="226"/>
      <c r="K212" s="226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152</v>
      </c>
      <c r="AU212" s="234" t="s">
        <v>82</v>
      </c>
      <c r="AV212" s="13" t="s">
        <v>80</v>
      </c>
      <c r="AW212" s="13" t="s">
        <v>33</v>
      </c>
      <c r="AX212" s="13" t="s">
        <v>72</v>
      </c>
      <c r="AY212" s="234" t="s">
        <v>139</v>
      </c>
    </row>
    <row r="213" s="14" customFormat="1">
      <c r="A213" s="14"/>
      <c r="B213" s="235"/>
      <c r="C213" s="236"/>
      <c r="D213" s="218" t="s">
        <v>152</v>
      </c>
      <c r="E213" s="237" t="s">
        <v>19</v>
      </c>
      <c r="F213" s="238" t="s">
        <v>305</v>
      </c>
      <c r="G213" s="236"/>
      <c r="H213" s="239">
        <v>18.789999999999999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152</v>
      </c>
      <c r="AU213" s="245" t="s">
        <v>82</v>
      </c>
      <c r="AV213" s="14" t="s">
        <v>82</v>
      </c>
      <c r="AW213" s="14" t="s">
        <v>33</v>
      </c>
      <c r="AX213" s="14" t="s">
        <v>72</v>
      </c>
      <c r="AY213" s="245" t="s">
        <v>139</v>
      </c>
    </row>
    <row r="214" s="13" customFormat="1">
      <c r="A214" s="13"/>
      <c r="B214" s="225"/>
      <c r="C214" s="226"/>
      <c r="D214" s="218" t="s">
        <v>152</v>
      </c>
      <c r="E214" s="227" t="s">
        <v>19</v>
      </c>
      <c r="F214" s="228" t="s">
        <v>306</v>
      </c>
      <c r="G214" s="226"/>
      <c r="H214" s="227" t="s">
        <v>19</v>
      </c>
      <c r="I214" s="229"/>
      <c r="J214" s="226"/>
      <c r="K214" s="226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152</v>
      </c>
      <c r="AU214" s="234" t="s">
        <v>82</v>
      </c>
      <c r="AV214" s="13" t="s">
        <v>80</v>
      </c>
      <c r="AW214" s="13" t="s">
        <v>33</v>
      </c>
      <c r="AX214" s="13" t="s">
        <v>72</v>
      </c>
      <c r="AY214" s="234" t="s">
        <v>139</v>
      </c>
    </row>
    <row r="215" s="14" customFormat="1">
      <c r="A215" s="14"/>
      <c r="B215" s="235"/>
      <c r="C215" s="236"/>
      <c r="D215" s="218" t="s">
        <v>152</v>
      </c>
      <c r="E215" s="237" t="s">
        <v>19</v>
      </c>
      <c r="F215" s="238" t="s">
        <v>307</v>
      </c>
      <c r="G215" s="236"/>
      <c r="H215" s="239">
        <v>7.5199999999999996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152</v>
      </c>
      <c r="AU215" s="245" t="s">
        <v>82</v>
      </c>
      <c r="AV215" s="14" t="s">
        <v>82</v>
      </c>
      <c r="AW215" s="14" t="s">
        <v>33</v>
      </c>
      <c r="AX215" s="14" t="s">
        <v>72</v>
      </c>
      <c r="AY215" s="245" t="s">
        <v>139</v>
      </c>
    </row>
    <row r="216" s="13" customFormat="1">
      <c r="A216" s="13"/>
      <c r="B216" s="225"/>
      <c r="C216" s="226"/>
      <c r="D216" s="218" t="s">
        <v>152</v>
      </c>
      <c r="E216" s="227" t="s">
        <v>19</v>
      </c>
      <c r="F216" s="228" t="s">
        <v>211</v>
      </c>
      <c r="G216" s="226"/>
      <c r="H216" s="227" t="s">
        <v>19</v>
      </c>
      <c r="I216" s="229"/>
      <c r="J216" s="226"/>
      <c r="K216" s="226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152</v>
      </c>
      <c r="AU216" s="234" t="s">
        <v>82</v>
      </c>
      <c r="AV216" s="13" t="s">
        <v>80</v>
      </c>
      <c r="AW216" s="13" t="s">
        <v>33</v>
      </c>
      <c r="AX216" s="13" t="s">
        <v>72</v>
      </c>
      <c r="AY216" s="234" t="s">
        <v>139</v>
      </c>
    </row>
    <row r="217" s="14" customFormat="1">
      <c r="A217" s="14"/>
      <c r="B217" s="235"/>
      <c r="C217" s="236"/>
      <c r="D217" s="218" t="s">
        <v>152</v>
      </c>
      <c r="E217" s="237" t="s">
        <v>19</v>
      </c>
      <c r="F217" s="238" t="s">
        <v>308</v>
      </c>
      <c r="G217" s="236"/>
      <c r="H217" s="239">
        <v>6.6699999999999999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152</v>
      </c>
      <c r="AU217" s="245" t="s">
        <v>82</v>
      </c>
      <c r="AV217" s="14" t="s">
        <v>82</v>
      </c>
      <c r="AW217" s="14" t="s">
        <v>33</v>
      </c>
      <c r="AX217" s="14" t="s">
        <v>72</v>
      </c>
      <c r="AY217" s="245" t="s">
        <v>139</v>
      </c>
    </row>
    <row r="218" s="15" customFormat="1">
      <c r="A218" s="15"/>
      <c r="B218" s="256"/>
      <c r="C218" s="257"/>
      <c r="D218" s="218" t="s">
        <v>152</v>
      </c>
      <c r="E218" s="258" t="s">
        <v>19</v>
      </c>
      <c r="F218" s="259" t="s">
        <v>222</v>
      </c>
      <c r="G218" s="257"/>
      <c r="H218" s="260">
        <v>76.629999999999995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152</v>
      </c>
      <c r="AU218" s="266" t="s">
        <v>82</v>
      </c>
      <c r="AV218" s="15" t="s">
        <v>146</v>
      </c>
      <c r="AW218" s="15" t="s">
        <v>33</v>
      </c>
      <c r="AX218" s="15" t="s">
        <v>80</v>
      </c>
      <c r="AY218" s="266" t="s">
        <v>139</v>
      </c>
    </row>
    <row r="219" s="2" customFormat="1" ht="24.15" customHeight="1">
      <c r="A219" s="39"/>
      <c r="B219" s="40"/>
      <c r="C219" s="205" t="s">
        <v>7</v>
      </c>
      <c r="D219" s="205" t="s">
        <v>141</v>
      </c>
      <c r="E219" s="206" t="s">
        <v>309</v>
      </c>
      <c r="F219" s="207" t="s">
        <v>310</v>
      </c>
      <c r="G219" s="208" t="s">
        <v>207</v>
      </c>
      <c r="H219" s="209">
        <v>153.25999999999999</v>
      </c>
      <c r="I219" s="210"/>
      <c r="J219" s="211">
        <f>ROUND(I219*H219,2)</f>
        <v>0</v>
      </c>
      <c r="K219" s="207" t="s">
        <v>145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0.010999999999999999</v>
      </c>
      <c r="R219" s="214">
        <f>Q219*H219</f>
        <v>1.6858599999999997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146</v>
      </c>
      <c r="AT219" s="216" t="s">
        <v>141</v>
      </c>
      <c r="AU219" s="216" t="s">
        <v>82</v>
      </c>
      <c r="AY219" s="18" t="s">
        <v>139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146</v>
      </c>
      <c r="BM219" s="216" t="s">
        <v>311</v>
      </c>
    </row>
    <row r="220" s="2" customFormat="1">
      <c r="A220" s="39"/>
      <c r="B220" s="40"/>
      <c r="C220" s="41"/>
      <c r="D220" s="218" t="s">
        <v>148</v>
      </c>
      <c r="E220" s="41"/>
      <c r="F220" s="219" t="s">
        <v>312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82</v>
      </c>
    </row>
    <row r="221" s="2" customFormat="1">
      <c r="A221" s="39"/>
      <c r="B221" s="40"/>
      <c r="C221" s="41"/>
      <c r="D221" s="223" t="s">
        <v>150</v>
      </c>
      <c r="E221" s="41"/>
      <c r="F221" s="224" t="s">
        <v>313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82</v>
      </c>
    </row>
    <row r="222" s="13" customFormat="1">
      <c r="A222" s="13"/>
      <c r="B222" s="225"/>
      <c r="C222" s="226"/>
      <c r="D222" s="218" t="s">
        <v>152</v>
      </c>
      <c r="E222" s="227" t="s">
        <v>19</v>
      </c>
      <c r="F222" s="228" t="s">
        <v>302</v>
      </c>
      <c r="G222" s="226"/>
      <c r="H222" s="227" t="s">
        <v>19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152</v>
      </c>
      <c r="AU222" s="234" t="s">
        <v>82</v>
      </c>
      <c r="AV222" s="13" t="s">
        <v>80</v>
      </c>
      <c r="AW222" s="13" t="s">
        <v>33</v>
      </c>
      <c r="AX222" s="13" t="s">
        <v>72</v>
      </c>
      <c r="AY222" s="234" t="s">
        <v>139</v>
      </c>
    </row>
    <row r="223" s="14" customFormat="1">
      <c r="A223" s="14"/>
      <c r="B223" s="235"/>
      <c r="C223" s="236"/>
      <c r="D223" s="218" t="s">
        <v>152</v>
      </c>
      <c r="E223" s="237" t="s">
        <v>19</v>
      </c>
      <c r="F223" s="238" t="s">
        <v>303</v>
      </c>
      <c r="G223" s="236"/>
      <c r="H223" s="239">
        <v>43.649999999999999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152</v>
      </c>
      <c r="AU223" s="245" t="s">
        <v>82</v>
      </c>
      <c r="AV223" s="14" t="s">
        <v>82</v>
      </c>
      <c r="AW223" s="14" t="s">
        <v>33</v>
      </c>
      <c r="AX223" s="14" t="s">
        <v>72</v>
      </c>
      <c r="AY223" s="245" t="s">
        <v>139</v>
      </c>
    </row>
    <row r="224" s="13" customFormat="1">
      <c r="A224" s="13"/>
      <c r="B224" s="225"/>
      <c r="C224" s="226"/>
      <c r="D224" s="218" t="s">
        <v>152</v>
      </c>
      <c r="E224" s="227" t="s">
        <v>19</v>
      </c>
      <c r="F224" s="228" t="s">
        <v>304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152</v>
      </c>
      <c r="AU224" s="234" t="s">
        <v>82</v>
      </c>
      <c r="AV224" s="13" t="s">
        <v>80</v>
      </c>
      <c r="AW224" s="13" t="s">
        <v>33</v>
      </c>
      <c r="AX224" s="13" t="s">
        <v>72</v>
      </c>
      <c r="AY224" s="234" t="s">
        <v>139</v>
      </c>
    </row>
    <row r="225" s="14" customFormat="1">
      <c r="A225" s="14"/>
      <c r="B225" s="235"/>
      <c r="C225" s="236"/>
      <c r="D225" s="218" t="s">
        <v>152</v>
      </c>
      <c r="E225" s="237" t="s">
        <v>19</v>
      </c>
      <c r="F225" s="238" t="s">
        <v>305</v>
      </c>
      <c r="G225" s="236"/>
      <c r="H225" s="239">
        <v>18.789999999999999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152</v>
      </c>
      <c r="AU225" s="245" t="s">
        <v>82</v>
      </c>
      <c r="AV225" s="14" t="s">
        <v>82</v>
      </c>
      <c r="AW225" s="14" t="s">
        <v>33</v>
      </c>
      <c r="AX225" s="14" t="s">
        <v>72</v>
      </c>
      <c r="AY225" s="245" t="s">
        <v>139</v>
      </c>
    </row>
    <row r="226" s="13" customFormat="1">
      <c r="A226" s="13"/>
      <c r="B226" s="225"/>
      <c r="C226" s="226"/>
      <c r="D226" s="218" t="s">
        <v>152</v>
      </c>
      <c r="E226" s="227" t="s">
        <v>19</v>
      </c>
      <c r="F226" s="228" t="s">
        <v>306</v>
      </c>
      <c r="G226" s="226"/>
      <c r="H226" s="227" t="s">
        <v>19</v>
      </c>
      <c r="I226" s="229"/>
      <c r="J226" s="226"/>
      <c r="K226" s="226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152</v>
      </c>
      <c r="AU226" s="234" t="s">
        <v>82</v>
      </c>
      <c r="AV226" s="13" t="s">
        <v>80</v>
      </c>
      <c r="AW226" s="13" t="s">
        <v>33</v>
      </c>
      <c r="AX226" s="13" t="s">
        <v>72</v>
      </c>
      <c r="AY226" s="234" t="s">
        <v>139</v>
      </c>
    </row>
    <row r="227" s="14" customFormat="1">
      <c r="A227" s="14"/>
      <c r="B227" s="235"/>
      <c r="C227" s="236"/>
      <c r="D227" s="218" t="s">
        <v>152</v>
      </c>
      <c r="E227" s="237" t="s">
        <v>19</v>
      </c>
      <c r="F227" s="238" t="s">
        <v>307</v>
      </c>
      <c r="G227" s="236"/>
      <c r="H227" s="239">
        <v>7.5199999999999996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152</v>
      </c>
      <c r="AU227" s="245" t="s">
        <v>82</v>
      </c>
      <c r="AV227" s="14" t="s">
        <v>82</v>
      </c>
      <c r="AW227" s="14" t="s">
        <v>33</v>
      </c>
      <c r="AX227" s="14" t="s">
        <v>72</v>
      </c>
      <c r="AY227" s="245" t="s">
        <v>139</v>
      </c>
    </row>
    <row r="228" s="13" customFormat="1">
      <c r="A228" s="13"/>
      <c r="B228" s="225"/>
      <c r="C228" s="226"/>
      <c r="D228" s="218" t="s">
        <v>152</v>
      </c>
      <c r="E228" s="227" t="s">
        <v>19</v>
      </c>
      <c r="F228" s="228" t="s">
        <v>211</v>
      </c>
      <c r="G228" s="226"/>
      <c r="H228" s="227" t="s">
        <v>19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152</v>
      </c>
      <c r="AU228" s="234" t="s">
        <v>82</v>
      </c>
      <c r="AV228" s="13" t="s">
        <v>80</v>
      </c>
      <c r="AW228" s="13" t="s">
        <v>33</v>
      </c>
      <c r="AX228" s="13" t="s">
        <v>72</v>
      </c>
      <c r="AY228" s="234" t="s">
        <v>139</v>
      </c>
    </row>
    <row r="229" s="14" customFormat="1">
      <c r="A229" s="14"/>
      <c r="B229" s="235"/>
      <c r="C229" s="236"/>
      <c r="D229" s="218" t="s">
        <v>152</v>
      </c>
      <c r="E229" s="237" t="s">
        <v>19</v>
      </c>
      <c r="F229" s="238" t="s">
        <v>308</v>
      </c>
      <c r="G229" s="236"/>
      <c r="H229" s="239">
        <v>6.6699999999999999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152</v>
      </c>
      <c r="AU229" s="245" t="s">
        <v>82</v>
      </c>
      <c r="AV229" s="14" t="s">
        <v>82</v>
      </c>
      <c r="AW229" s="14" t="s">
        <v>33</v>
      </c>
      <c r="AX229" s="14" t="s">
        <v>72</v>
      </c>
      <c r="AY229" s="245" t="s">
        <v>139</v>
      </c>
    </row>
    <row r="230" s="15" customFormat="1">
      <c r="A230" s="15"/>
      <c r="B230" s="256"/>
      <c r="C230" s="257"/>
      <c r="D230" s="218" t="s">
        <v>152</v>
      </c>
      <c r="E230" s="258" t="s">
        <v>19</v>
      </c>
      <c r="F230" s="259" t="s">
        <v>222</v>
      </c>
      <c r="G230" s="257"/>
      <c r="H230" s="260">
        <v>76.629999999999995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6" t="s">
        <v>152</v>
      </c>
      <c r="AU230" s="266" t="s">
        <v>82</v>
      </c>
      <c r="AV230" s="15" t="s">
        <v>146</v>
      </c>
      <c r="AW230" s="15" t="s">
        <v>33</v>
      </c>
      <c r="AX230" s="15" t="s">
        <v>80</v>
      </c>
      <c r="AY230" s="266" t="s">
        <v>139</v>
      </c>
    </row>
    <row r="231" s="14" customFormat="1">
      <c r="A231" s="14"/>
      <c r="B231" s="235"/>
      <c r="C231" s="236"/>
      <c r="D231" s="218" t="s">
        <v>152</v>
      </c>
      <c r="E231" s="236"/>
      <c r="F231" s="238" t="s">
        <v>314</v>
      </c>
      <c r="G231" s="236"/>
      <c r="H231" s="239">
        <v>153.25999999999999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152</v>
      </c>
      <c r="AU231" s="245" t="s">
        <v>82</v>
      </c>
      <c r="AV231" s="14" t="s">
        <v>82</v>
      </c>
      <c r="AW231" s="14" t="s">
        <v>4</v>
      </c>
      <c r="AX231" s="14" t="s">
        <v>80</v>
      </c>
      <c r="AY231" s="245" t="s">
        <v>139</v>
      </c>
    </row>
    <row r="232" s="2" customFormat="1" ht="24.15" customHeight="1">
      <c r="A232" s="39"/>
      <c r="B232" s="40"/>
      <c r="C232" s="205" t="s">
        <v>315</v>
      </c>
      <c r="D232" s="205" t="s">
        <v>141</v>
      </c>
      <c r="E232" s="206" t="s">
        <v>316</v>
      </c>
      <c r="F232" s="207" t="s">
        <v>317</v>
      </c>
      <c r="G232" s="208" t="s">
        <v>200</v>
      </c>
      <c r="H232" s="209">
        <v>1</v>
      </c>
      <c r="I232" s="210"/>
      <c r="J232" s="211">
        <f>ROUND(I232*H232,2)</f>
        <v>0</v>
      </c>
      <c r="K232" s="207" t="s">
        <v>145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0.017770000000000001</v>
      </c>
      <c r="R232" s="214">
        <f>Q232*H232</f>
        <v>0.017770000000000001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146</v>
      </c>
      <c r="AT232" s="216" t="s">
        <v>141</v>
      </c>
      <c r="AU232" s="216" t="s">
        <v>82</v>
      </c>
      <c r="AY232" s="18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146</v>
      </c>
      <c r="BM232" s="216" t="s">
        <v>318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319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82</v>
      </c>
    </row>
    <row r="234" s="2" customFormat="1">
      <c r="A234" s="39"/>
      <c r="B234" s="40"/>
      <c r="C234" s="41"/>
      <c r="D234" s="223" t="s">
        <v>150</v>
      </c>
      <c r="E234" s="41"/>
      <c r="F234" s="224" t="s">
        <v>320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82</v>
      </c>
    </row>
    <row r="235" s="2" customFormat="1" ht="24.15" customHeight="1">
      <c r="A235" s="39"/>
      <c r="B235" s="40"/>
      <c r="C235" s="246" t="s">
        <v>321</v>
      </c>
      <c r="D235" s="246" t="s">
        <v>190</v>
      </c>
      <c r="E235" s="247" t="s">
        <v>322</v>
      </c>
      <c r="F235" s="248" t="s">
        <v>323</v>
      </c>
      <c r="G235" s="249" t="s">
        <v>200</v>
      </c>
      <c r="H235" s="250">
        <v>1</v>
      </c>
      <c r="I235" s="251"/>
      <c r="J235" s="252">
        <f>ROUND(I235*H235,2)</f>
        <v>0</v>
      </c>
      <c r="K235" s="248" t="s">
        <v>145</v>
      </c>
      <c r="L235" s="253"/>
      <c r="M235" s="254" t="s">
        <v>19</v>
      </c>
      <c r="N235" s="255" t="s">
        <v>43</v>
      </c>
      <c r="O235" s="85"/>
      <c r="P235" s="214">
        <f>O235*H235</f>
        <v>0</v>
      </c>
      <c r="Q235" s="214">
        <v>0.01553</v>
      </c>
      <c r="R235" s="214">
        <f>Q235*H235</f>
        <v>0.01553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193</v>
      </c>
      <c r="AT235" s="216" t="s">
        <v>190</v>
      </c>
      <c r="AU235" s="216" t="s">
        <v>82</v>
      </c>
      <c r="AY235" s="18" t="s">
        <v>139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146</v>
      </c>
      <c r="BM235" s="216" t="s">
        <v>324</v>
      </c>
    </row>
    <row r="236" s="2" customFormat="1">
      <c r="A236" s="39"/>
      <c r="B236" s="40"/>
      <c r="C236" s="41"/>
      <c r="D236" s="218" t="s">
        <v>148</v>
      </c>
      <c r="E236" s="41"/>
      <c r="F236" s="219" t="s">
        <v>323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82</v>
      </c>
    </row>
    <row r="237" s="2" customFormat="1">
      <c r="A237" s="39"/>
      <c r="B237" s="40"/>
      <c r="C237" s="41"/>
      <c r="D237" s="223" t="s">
        <v>150</v>
      </c>
      <c r="E237" s="41"/>
      <c r="F237" s="224" t="s">
        <v>325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82</v>
      </c>
    </row>
    <row r="238" s="2" customFormat="1" ht="24.15" customHeight="1">
      <c r="A238" s="39"/>
      <c r="B238" s="40"/>
      <c r="C238" s="205" t="s">
        <v>326</v>
      </c>
      <c r="D238" s="205" t="s">
        <v>141</v>
      </c>
      <c r="E238" s="206" t="s">
        <v>327</v>
      </c>
      <c r="F238" s="207" t="s">
        <v>328</v>
      </c>
      <c r="G238" s="208" t="s">
        <v>200</v>
      </c>
      <c r="H238" s="209">
        <v>2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0.00048000000000000001</v>
      </c>
      <c r="R238" s="214">
        <f>Q238*H238</f>
        <v>0.00096000000000000002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146</v>
      </c>
      <c r="AT238" s="216" t="s">
        <v>141</v>
      </c>
      <c r="AU238" s="216" t="s">
        <v>82</v>
      </c>
      <c r="AY238" s="18" t="s">
        <v>139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146</v>
      </c>
      <c r="BM238" s="216" t="s">
        <v>329</v>
      </c>
    </row>
    <row r="239" s="2" customFormat="1">
      <c r="A239" s="39"/>
      <c r="B239" s="40"/>
      <c r="C239" s="41"/>
      <c r="D239" s="218" t="s">
        <v>148</v>
      </c>
      <c r="E239" s="41"/>
      <c r="F239" s="219" t="s">
        <v>330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82</v>
      </c>
    </row>
    <row r="240" s="2" customFormat="1">
      <c r="A240" s="39"/>
      <c r="B240" s="40"/>
      <c r="C240" s="41"/>
      <c r="D240" s="223" t="s">
        <v>150</v>
      </c>
      <c r="E240" s="41"/>
      <c r="F240" s="224" t="s">
        <v>331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82</v>
      </c>
    </row>
    <row r="241" s="2" customFormat="1" ht="33" customHeight="1">
      <c r="A241" s="39"/>
      <c r="B241" s="40"/>
      <c r="C241" s="246" t="s">
        <v>332</v>
      </c>
      <c r="D241" s="246" t="s">
        <v>190</v>
      </c>
      <c r="E241" s="247" t="s">
        <v>333</v>
      </c>
      <c r="F241" s="248" t="s">
        <v>334</v>
      </c>
      <c r="G241" s="249" t="s">
        <v>200</v>
      </c>
      <c r="H241" s="250">
        <v>1</v>
      </c>
      <c r="I241" s="251"/>
      <c r="J241" s="252">
        <f>ROUND(I241*H241,2)</f>
        <v>0</v>
      </c>
      <c r="K241" s="248" t="s">
        <v>145</v>
      </c>
      <c r="L241" s="253"/>
      <c r="M241" s="254" t="s">
        <v>19</v>
      </c>
      <c r="N241" s="255" t="s">
        <v>43</v>
      </c>
      <c r="O241" s="85"/>
      <c r="P241" s="214">
        <f>O241*H241</f>
        <v>0</v>
      </c>
      <c r="Q241" s="214">
        <v>0.01272</v>
      </c>
      <c r="R241" s="214">
        <f>Q241*H241</f>
        <v>0.01272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193</v>
      </c>
      <c r="AT241" s="216" t="s">
        <v>190</v>
      </c>
      <c r="AU241" s="216" t="s">
        <v>82</v>
      </c>
      <c r="AY241" s="18" t="s">
        <v>139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146</v>
      </c>
      <c r="BM241" s="216" t="s">
        <v>335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334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82</v>
      </c>
    </row>
    <row r="243" s="2" customFormat="1">
      <c r="A243" s="39"/>
      <c r="B243" s="40"/>
      <c r="C243" s="41"/>
      <c r="D243" s="223" t="s">
        <v>150</v>
      </c>
      <c r="E243" s="41"/>
      <c r="F243" s="224" t="s">
        <v>336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82</v>
      </c>
    </row>
    <row r="244" s="2" customFormat="1" ht="33" customHeight="1">
      <c r="A244" s="39"/>
      <c r="B244" s="40"/>
      <c r="C244" s="246" t="s">
        <v>337</v>
      </c>
      <c r="D244" s="246" t="s">
        <v>190</v>
      </c>
      <c r="E244" s="247" t="s">
        <v>338</v>
      </c>
      <c r="F244" s="248" t="s">
        <v>339</v>
      </c>
      <c r="G244" s="249" t="s">
        <v>200</v>
      </c>
      <c r="H244" s="250">
        <v>1</v>
      </c>
      <c r="I244" s="251"/>
      <c r="J244" s="252">
        <f>ROUND(I244*H244,2)</f>
        <v>0</v>
      </c>
      <c r="K244" s="248" t="s">
        <v>145</v>
      </c>
      <c r="L244" s="253"/>
      <c r="M244" s="254" t="s">
        <v>19</v>
      </c>
      <c r="N244" s="255" t="s">
        <v>43</v>
      </c>
      <c r="O244" s="85"/>
      <c r="P244" s="214">
        <f>O244*H244</f>
        <v>0</v>
      </c>
      <c r="Q244" s="214">
        <v>0.012489999999999999</v>
      </c>
      <c r="R244" s="214">
        <f>Q244*H244</f>
        <v>0.012489999999999999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193</v>
      </c>
      <c r="AT244" s="216" t="s">
        <v>190</v>
      </c>
      <c r="AU244" s="216" t="s">
        <v>82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146</v>
      </c>
      <c r="BM244" s="216" t="s">
        <v>340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339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82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341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82</v>
      </c>
    </row>
    <row r="247" s="12" customFormat="1" ht="22.8" customHeight="1">
      <c r="A247" s="12"/>
      <c r="B247" s="189"/>
      <c r="C247" s="190"/>
      <c r="D247" s="191" t="s">
        <v>71</v>
      </c>
      <c r="E247" s="203" t="s">
        <v>204</v>
      </c>
      <c r="F247" s="203" t="s">
        <v>342</v>
      </c>
      <c r="G247" s="190"/>
      <c r="H247" s="190"/>
      <c r="I247" s="193"/>
      <c r="J247" s="204">
        <f>BK247</f>
        <v>0</v>
      </c>
      <c r="K247" s="190"/>
      <c r="L247" s="195"/>
      <c r="M247" s="196"/>
      <c r="N247" s="197"/>
      <c r="O247" s="197"/>
      <c r="P247" s="198">
        <f>SUM(P248:P309)</f>
        <v>0</v>
      </c>
      <c r="Q247" s="197"/>
      <c r="R247" s="198">
        <f>SUM(R248:R309)</f>
        <v>0.0130752</v>
      </c>
      <c r="S247" s="197"/>
      <c r="T247" s="199">
        <f>SUM(T248:T309)</f>
        <v>59.228730800000001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0" t="s">
        <v>80</v>
      </c>
      <c r="AT247" s="201" t="s">
        <v>71</v>
      </c>
      <c r="AU247" s="201" t="s">
        <v>80</v>
      </c>
      <c r="AY247" s="200" t="s">
        <v>139</v>
      </c>
      <c r="BK247" s="202">
        <f>SUM(BK248:BK309)</f>
        <v>0</v>
      </c>
    </row>
    <row r="248" s="2" customFormat="1" ht="33" customHeight="1">
      <c r="A248" s="39"/>
      <c r="B248" s="40"/>
      <c r="C248" s="205" t="s">
        <v>343</v>
      </c>
      <c r="D248" s="205" t="s">
        <v>141</v>
      </c>
      <c r="E248" s="206" t="s">
        <v>344</v>
      </c>
      <c r="F248" s="207" t="s">
        <v>345</v>
      </c>
      <c r="G248" s="208" t="s">
        <v>207</v>
      </c>
      <c r="H248" s="209">
        <v>77</v>
      </c>
      <c r="I248" s="210"/>
      <c r="J248" s="211">
        <f>ROUND(I248*H248,2)</f>
        <v>0</v>
      </c>
      <c r="K248" s="207" t="s">
        <v>145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0.00012999999999999999</v>
      </c>
      <c r="R248" s="214">
        <f>Q248*H248</f>
        <v>0.01001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146</v>
      </c>
      <c r="AT248" s="216" t="s">
        <v>141</v>
      </c>
      <c r="AU248" s="216" t="s">
        <v>82</v>
      </c>
      <c r="AY248" s="18" t="s">
        <v>139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146</v>
      </c>
      <c r="BM248" s="216" t="s">
        <v>346</v>
      </c>
    </row>
    <row r="249" s="2" customFormat="1">
      <c r="A249" s="39"/>
      <c r="B249" s="40"/>
      <c r="C249" s="41"/>
      <c r="D249" s="218" t="s">
        <v>148</v>
      </c>
      <c r="E249" s="41"/>
      <c r="F249" s="219" t="s">
        <v>347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82</v>
      </c>
    </row>
    <row r="250" s="2" customFormat="1">
      <c r="A250" s="39"/>
      <c r="B250" s="40"/>
      <c r="C250" s="41"/>
      <c r="D250" s="223" t="s">
        <v>150</v>
      </c>
      <c r="E250" s="41"/>
      <c r="F250" s="224" t="s">
        <v>348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82</v>
      </c>
    </row>
    <row r="251" s="2" customFormat="1" ht="24.15" customHeight="1">
      <c r="A251" s="39"/>
      <c r="B251" s="40"/>
      <c r="C251" s="205" t="s">
        <v>349</v>
      </c>
      <c r="D251" s="205" t="s">
        <v>141</v>
      </c>
      <c r="E251" s="206" t="s">
        <v>350</v>
      </c>
      <c r="F251" s="207" t="s">
        <v>351</v>
      </c>
      <c r="G251" s="208" t="s">
        <v>207</v>
      </c>
      <c r="H251" s="209">
        <v>76.629999999999995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4.0000000000000003E-05</v>
      </c>
      <c r="R251" s="214">
        <f>Q251*H251</f>
        <v>0.0030652000000000001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146</v>
      </c>
      <c r="AT251" s="216" t="s">
        <v>141</v>
      </c>
      <c r="AU251" s="216" t="s">
        <v>82</v>
      </c>
      <c r="AY251" s="18" t="s">
        <v>139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146</v>
      </c>
      <c r="BM251" s="216" t="s">
        <v>352</v>
      </c>
    </row>
    <row r="252" s="2" customFormat="1">
      <c r="A252" s="39"/>
      <c r="B252" s="40"/>
      <c r="C252" s="41"/>
      <c r="D252" s="218" t="s">
        <v>148</v>
      </c>
      <c r="E252" s="41"/>
      <c r="F252" s="219" t="s">
        <v>353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82</v>
      </c>
    </row>
    <row r="253" s="2" customFormat="1">
      <c r="A253" s="39"/>
      <c r="B253" s="40"/>
      <c r="C253" s="41"/>
      <c r="D253" s="223" t="s">
        <v>150</v>
      </c>
      <c r="E253" s="41"/>
      <c r="F253" s="224" t="s">
        <v>354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150</v>
      </c>
      <c r="AU253" s="18" t="s">
        <v>82</v>
      </c>
    </row>
    <row r="254" s="13" customFormat="1">
      <c r="A254" s="13"/>
      <c r="B254" s="225"/>
      <c r="C254" s="226"/>
      <c r="D254" s="218" t="s">
        <v>152</v>
      </c>
      <c r="E254" s="227" t="s">
        <v>19</v>
      </c>
      <c r="F254" s="228" t="s">
        <v>302</v>
      </c>
      <c r="G254" s="226"/>
      <c r="H254" s="227" t="s">
        <v>19</v>
      </c>
      <c r="I254" s="229"/>
      <c r="J254" s="226"/>
      <c r="K254" s="226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152</v>
      </c>
      <c r="AU254" s="234" t="s">
        <v>82</v>
      </c>
      <c r="AV254" s="13" t="s">
        <v>80</v>
      </c>
      <c r="AW254" s="13" t="s">
        <v>33</v>
      </c>
      <c r="AX254" s="13" t="s">
        <v>72</v>
      </c>
      <c r="AY254" s="234" t="s">
        <v>139</v>
      </c>
    </row>
    <row r="255" s="14" customFormat="1">
      <c r="A255" s="14"/>
      <c r="B255" s="235"/>
      <c r="C255" s="236"/>
      <c r="D255" s="218" t="s">
        <v>152</v>
      </c>
      <c r="E255" s="237" t="s">
        <v>19</v>
      </c>
      <c r="F255" s="238" t="s">
        <v>303</v>
      </c>
      <c r="G255" s="236"/>
      <c r="H255" s="239">
        <v>43.649999999999999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152</v>
      </c>
      <c r="AU255" s="245" t="s">
        <v>82</v>
      </c>
      <c r="AV255" s="14" t="s">
        <v>82</v>
      </c>
      <c r="AW255" s="14" t="s">
        <v>33</v>
      </c>
      <c r="AX255" s="14" t="s">
        <v>72</v>
      </c>
      <c r="AY255" s="245" t="s">
        <v>139</v>
      </c>
    </row>
    <row r="256" s="13" customFormat="1">
      <c r="A256" s="13"/>
      <c r="B256" s="225"/>
      <c r="C256" s="226"/>
      <c r="D256" s="218" t="s">
        <v>152</v>
      </c>
      <c r="E256" s="227" t="s">
        <v>19</v>
      </c>
      <c r="F256" s="228" t="s">
        <v>304</v>
      </c>
      <c r="G256" s="226"/>
      <c r="H256" s="227" t="s">
        <v>19</v>
      </c>
      <c r="I256" s="229"/>
      <c r="J256" s="226"/>
      <c r="K256" s="226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152</v>
      </c>
      <c r="AU256" s="234" t="s">
        <v>82</v>
      </c>
      <c r="AV256" s="13" t="s">
        <v>80</v>
      </c>
      <c r="AW256" s="13" t="s">
        <v>33</v>
      </c>
      <c r="AX256" s="13" t="s">
        <v>72</v>
      </c>
      <c r="AY256" s="234" t="s">
        <v>139</v>
      </c>
    </row>
    <row r="257" s="14" customFormat="1">
      <c r="A257" s="14"/>
      <c r="B257" s="235"/>
      <c r="C257" s="236"/>
      <c r="D257" s="218" t="s">
        <v>152</v>
      </c>
      <c r="E257" s="237" t="s">
        <v>19</v>
      </c>
      <c r="F257" s="238" t="s">
        <v>305</v>
      </c>
      <c r="G257" s="236"/>
      <c r="H257" s="239">
        <v>18.789999999999999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152</v>
      </c>
      <c r="AU257" s="245" t="s">
        <v>82</v>
      </c>
      <c r="AV257" s="14" t="s">
        <v>82</v>
      </c>
      <c r="AW257" s="14" t="s">
        <v>33</v>
      </c>
      <c r="AX257" s="14" t="s">
        <v>72</v>
      </c>
      <c r="AY257" s="245" t="s">
        <v>139</v>
      </c>
    </row>
    <row r="258" s="13" customFormat="1">
      <c r="A258" s="13"/>
      <c r="B258" s="225"/>
      <c r="C258" s="226"/>
      <c r="D258" s="218" t="s">
        <v>152</v>
      </c>
      <c r="E258" s="227" t="s">
        <v>19</v>
      </c>
      <c r="F258" s="228" t="s">
        <v>306</v>
      </c>
      <c r="G258" s="226"/>
      <c r="H258" s="227" t="s">
        <v>19</v>
      </c>
      <c r="I258" s="229"/>
      <c r="J258" s="226"/>
      <c r="K258" s="226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152</v>
      </c>
      <c r="AU258" s="234" t="s">
        <v>82</v>
      </c>
      <c r="AV258" s="13" t="s">
        <v>80</v>
      </c>
      <c r="AW258" s="13" t="s">
        <v>33</v>
      </c>
      <c r="AX258" s="13" t="s">
        <v>72</v>
      </c>
      <c r="AY258" s="234" t="s">
        <v>139</v>
      </c>
    </row>
    <row r="259" s="14" customFormat="1">
      <c r="A259" s="14"/>
      <c r="B259" s="235"/>
      <c r="C259" s="236"/>
      <c r="D259" s="218" t="s">
        <v>152</v>
      </c>
      <c r="E259" s="237" t="s">
        <v>19</v>
      </c>
      <c r="F259" s="238" t="s">
        <v>307</v>
      </c>
      <c r="G259" s="236"/>
      <c r="H259" s="239">
        <v>7.5199999999999996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152</v>
      </c>
      <c r="AU259" s="245" t="s">
        <v>82</v>
      </c>
      <c r="AV259" s="14" t="s">
        <v>82</v>
      </c>
      <c r="AW259" s="14" t="s">
        <v>33</v>
      </c>
      <c r="AX259" s="14" t="s">
        <v>72</v>
      </c>
      <c r="AY259" s="245" t="s">
        <v>139</v>
      </c>
    </row>
    <row r="260" s="13" customFormat="1">
      <c r="A260" s="13"/>
      <c r="B260" s="225"/>
      <c r="C260" s="226"/>
      <c r="D260" s="218" t="s">
        <v>152</v>
      </c>
      <c r="E260" s="227" t="s">
        <v>19</v>
      </c>
      <c r="F260" s="228" t="s">
        <v>211</v>
      </c>
      <c r="G260" s="226"/>
      <c r="H260" s="227" t="s">
        <v>19</v>
      </c>
      <c r="I260" s="229"/>
      <c r="J260" s="226"/>
      <c r="K260" s="226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152</v>
      </c>
      <c r="AU260" s="234" t="s">
        <v>82</v>
      </c>
      <c r="AV260" s="13" t="s">
        <v>80</v>
      </c>
      <c r="AW260" s="13" t="s">
        <v>33</v>
      </c>
      <c r="AX260" s="13" t="s">
        <v>72</v>
      </c>
      <c r="AY260" s="234" t="s">
        <v>139</v>
      </c>
    </row>
    <row r="261" s="14" customFormat="1">
      <c r="A261" s="14"/>
      <c r="B261" s="235"/>
      <c r="C261" s="236"/>
      <c r="D261" s="218" t="s">
        <v>152</v>
      </c>
      <c r="E261" s="237" t="s">
        <v>19</v>
      </c>
      <c r="F261" s="238" t="s">
        <v>308</v>
      </c>
      <c r="G261" s="236"/>
      <c r="H261" s="239">
        <v>6.6699999999999999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152</v>
      </c>
      <c r="AU261" s="245" t="s">
        <v>82</v>
      </c>
      <c r="AV261" s="14" t="s">
        <v>82</v>
      </c>
      <c r="AW261" s="14" t="s">
        <v>33</v>
      </c>
      <c r="AX261" s="14" t="s">
        <v>72</v>
      </c>
      <c r="AY261" s="245" t="s">
        <v>139</v>
      </c>
    </row>
    <row r="262" s="15" customFormat="1">
      <c r="A262" s="15"/>
      <c r="B262" s="256"/>
      <c r="C262" s="257"/>
      <c r="D262" s="218" t="s">
        <v>152</v>
      </c>
      <c r="E262" s="258" t="s">
        <v>19</v>
      </c>
      <c r="F262" s="259" t="s">
        <v>222</v>
      </c>
      <c r="G262" s="257"/>
      <c r="H262" s="260">
        <v>76.629999999999995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152</v>
      </c>
      <c r="AU262" s="266" t="s">
        <v>82</v>
      </c>
      <c r="AV262" s="15" t="s">
        <v>146</v>
      </c>
      <c r="AW262" s="15" t="s">
        <v>33</v>
      </c>
      <c r="AX262" s="15" t="s">
        <v>80</v>
      </c>
      <c r="AY262" s="266" t="s">
        <v>139</v>
      </c>
    </row>
    <row r="263" s="2" customFormat="1" ht="21.75" customHeight="1">
      <c r="A263" s="39"/>
      <c r="B263" s="40"/>
      <c r="C263" s="205" t="s">
        <v>355</v>
      </c>
      <c r="D263" s="205" t="s">
        <v>141</v>
      </c>
      <c r="E263" s="206" t="s">
        <v>356</v>
      </c>
      <c r="F263" s="207" t="s">
        <v>357</v>
      </c>
      <c r="G263" s="208" t="s">
        <v>207</v>
      </c>
      <c r="H263" s="209">
        <v>4.0099999999999998</v>
      </c>
      <c r="I263" s="210"/>
      <c r="J263" s="211">
        <f>ROUND(I263*H263,2)</f>
        <v>0</v>
      </c>
      <c r="K263" s="207" t="s">
        <v>145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0.13100000000000001</v>
      </c>
      <c r="T263" s="215">
        <f>S263*H263</f>
        <v>0.52530999999999994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146</v>
      </c>
      <c r="AT263" s="216" t="s">
        <v>141</v>
      </c>
      <c r="AU263" s="216" t="s">
        <v>82</v>
      </c>
      <c r="AY263" s="18" t="s">
        <v>139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146</v>
      </c>
      <c r="BM263" s="216" t="s">
        <v>358</v>
      </c>
    </row>
    <row r="264" s="2" customFormat="1">
      <c r="A264" s="39"/>
      <c r="B264" s="40"/>
      <c r="C264" s="41"/>
      <c r="D264" s="218" t="s">
        <v>148</v>
      </c>
      <c r="E264" s="41"/>
      <c r="F264" s="219" t="s">
        <v>359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82</v>
      </c>
    </row>
    <row r="265" s="2" customFormat="1">
      <c r="A265" s="39"/>
      <c r="B265" s="40"/>
      <c r="C265" s="41"/>
      <c r="D265" s="223" t="s">
        <v>150</v>
      </c>
      <c r="E265" s="41"/>
      <c r="F265" s="224" t="s">
        <v>360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82</v>
      </c>
    </row>
    <row r="266" s="13" customFormat="1">
      <c r="A266" s="13"/>
      <c r="B266" s="225"/>
      <c r="C266" s="226"/>
      <c r="D266" s="218" t="s">
        <v>152</v>
      </c>
      <c r="E266" s="227" t="s">
        <v>19</v>
      </c>
      <c r="F266" s="228" t="s">
        <v>361</v>
      </c>
      <c r="G266" s="226"/>
      <c r="H266" s="227" t="s">
        <v>19</v>
      </c>
      <c r="I266" s="229"/>
      <c r="J266" s="226"/>
      <c r="K266" s="226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152</v>
      </c>
      <c r="AU266" s="234" t="s">
        <v>82</v>
      </c>
      <c r="AV266" s="13" t="s">
        <v>80</v>
      </c>
      <c r="AW266" s="13" t="s">
        <v>33</v>
      </c>
      <c r="AX266" s="13" t="s">
        <v>72</v>
      </c>
      <c r="AY266" s="234" t="s">
        <v>139</v>
      </c>
    </row>
    <row r="267" s="14" customFormat="1">
      <c r="A267" s="14"/>
      <c r="B267" s="235"/>
      <c r="C267" s="236"/>
      <c r="D267" s="218" t="s">
        <v>152</v>
      </c>
      <c r="E267" s="237" t="s">
        <v>19</v>
      </c>
      <c r="F267" s="238" t="s">
        <v>362</v>
      </c>
      <c r="G267" s="236"/>
      <c r="H267" s="239">
        <v>6.5099999999999998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152</v>
      </c>
      <c r="AU267" s="245" t="s">
        <v>82</v>
      </c>
      <c r="AV267" s="14" t="s">
        <v>82</v>
      </c>
      <c r="AW267" s="14" t="s">
        <v>33</v>
      </c>
      <c r="AX267" s="14" t="s">
        <v>72</v>
      </c>
      <c r="AY267" s="245" t="s">
        <v>139</v>
      </c>
    </row>
    <row r="268" s="14" customFormat="1">
      <c r="A268" s="14"/>
      <c r="B268" s="235"/>
      <c r="C268" s="236"/>
      <c r="D268" s="218" t="s">
        <v>152</v>
      </c>
      <c r="E268" s="237" t="s">
        <v>19</v>
      </c>
      <c r="F268" s="238" t="s">
        <v>363</v>
      </c>
      <c r="G268" s="236"/>
      <c r="H268" s="239">
        <v>-2.5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152</v>
      </c>
      <c r="AU268" s="245" t="s">
        <v>82</v>
      </c>
      <c r="AV268" s="14" t="s">
        <v>82</v>
      </c>
      <c r="AW268" s="14" t="s">
        <v>33</v>
      </c>
      <c r="AX268" s="14" t="s">
        <v>72</v>
      </c>
      <c r="AY268" s="245" t="s">
        <v>139</v>
      </c>
    </row>
    <row r="269" s="15" customFormat="1">
      <c r="A269" s="15"/>
      <c r="B269" s="256"/>
      <c r="C269" s="257"/>
      <c r="D269" s="218" t="s">
        <v>152</v>
      </c>
      <c r="E269" s="258" t="s">
        <v>19</v>
      </c>
      <c r="F269" s="259" t="s">
        <v>222</v>
      </c>
      <c r="G269" s="257"/>
      <c r="H269" s="260">
        <v>4.0099999999999998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152</v>
      </c>
      <c r="AU269" s="266" t="s">
        <v>82</v>
      </c>
      <c r="AV269" s="15" t="s">
        <v>146</v>
      </c>
      <c r="AW269" s="15" t="s">
        <v>33</v>
      </c>
      <c r="AX269" s="15" t="s">
        <v>80</v>
      </c>
      <c r="AY269" s="266" t="s">
        <v>139</v>
      </c>
    </row>
    <row r="270" s="2" customFormat="1" ht="24.15" customHeight="1">
      <c r="A270" s="39"/>
      <c r="B270" s="40"/>
      <c r="C270" s="205" t="s">
        <v>364</v>
      </c>
      <c r="D270" s="205" t="s">
        <v>141</v>
      </c>
      <c r="E270" s="206" t="s">
        <v>365</v>
      </c>
      <c r="F270" s="207" t="s">
        <v>366</v>
      </c>
      <c r="G270" s="208" t="s">
        <v>144</v>
      </c>
      <c r="H270" s="209">
        <v>5.7969999999999997</v>
      </c>
      <c r="I270" s="210"/>
      <c r="J270" s="211">
        <f>ROUND(I270*H270,2)</f>
        <v>0</v>
      </c>
      <c r="K270" s="207" t="s">
        <v>145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1.8</v>
      </c>
      <c r="T270" s="215">
        <f>S270*H270</f>
        <v>10.4346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146</v>
      </c>
      <c r="AT270" s="216" t="s">
        <v>141</v>
      </c>
      <c r="AU270" s="216" t="s">
        <v>82</v>
      </c>
      <c r="AY270" s="18" t="s">
        <v>139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146</v>
      </c>
      <c r="BM270" s="216" t="s">
        <v>367</v>
      </c>
    </row>
    <row r="271" s="2" customFormat="1">
      <c r="A271" s="39"/>
      <c r="B271" s="40"/>
      <c r="C271" s="41"/>
      <c r="D271" s="218" t="s">
        <v>148</v>
      </c>
      <c r="E271" s="41"/>
      <c r="F271" s="219" t="s">
        <v>368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148</v>
      </c>
      <c r="AU271" s="18" t="s">
        <v>82</v>
      </c>
    </row>
    <row r="272" s="2" customFormat="1">
      <c r="A272" s="39"/>
      <c r="B272" s="40"/>
      <c r="C272" s="41"/>
      <c r="D272" s="223" t="s">
        <v>150</v>
      </c>
      <c r="E272" s="41"/>
      <c r="F272" s="224" t="s">
        <v>369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150</v>
      </c>
      <c r="AU272" s="18" t="s">
        <v>82</v>
      </c>
    </row>
    <row r="273" s="14" customFormat="1">
      <c r="A273" s="14"/>
      <c r="B273" s="235"/>
      <c r="C273" s="236"/>
      <c r="D273" s="218" t="s">
        <v>152</v>
      </c>
      <c r="E273" s="237" t="s">
        <v>19</v>
      </c>
      <c r="F273" s="238" t="s">
        <v>370</v>
      </c>
      <c r="G273" s="236"/>
      <c r="H273" s="239">
        <v>5.7969999999999997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152</v>
      </c>
      <c r="AU273" s="245" t="s">
        <v>82</v>
      </c>
      <c r="AV273" s="14" t="s">
        <v>82</v>
      </c>
      <c r="AW273" s="14" t="s">
        <v>33</v>
      </c>
      <c r="AX273" s="14" t="s">
        <v>80</v>
      </c>
      <c r="AY273" s="245" t="s">
        <v>139</v>
      </c>
    </row>
    <row r="274" s="2" customFormat="1" ht="37.8" customHeight="1">
      <c r="A274" s="39"/>
      <c r="B274" s="40"/>
      <c r="C274" s="205" t="s">
        <v>371</v>
      </c>
      <c r="D274" s="205" t="s">
        <v>141</v>
      </c>
      <c r="E274" s="206" t="s">
        <v>372</v>
      </c>
      <c r="F274" s="207" t="s">
        <v>373</v>
      </c>
      <c r="G274" s="208" t="s">
        <v>144</v>
      </c>
      <c r="H274" s="209">
        <v>18</v>
      </c>
      <c r="I274" s="210"/>
      <c r="J274" s="211">
        <f>ROUND(I274*H274,2)</f>
        <v>0</v>
      </c>
      <c r="K274" s="207" t="s">
        <v>145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2.2000000000000002</v>
      </c>
      <c r="T274" s="215">
        <f>S274*H274</f>
        <v>39.600000000000001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146</v>
      </c>
      <c r="AT274" s="216" t="s">
        <v>141</v>
      </c>
      <c r="AU274" s="216" t="s">
        <v>82</v>
      </c>
      <c r="AY274" s="18" t="s">
        <v>139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146</v>
      </c>
      <c r="BM274" s="216" t="s">
        <v>374</v>
      </c>
    </row>
    <row r="275" s="2" customFormat="1">
      <c r="A275" s="39"/>
      <c r="B275" s="40"/>
      <c r="C275" s="41"/>
      <c r="D275" s="218" t="s">
        <v>148</v>
      </c>
      <c r="E275" s="41"/>
      <c r="F275" s="219" t="s">
        <v>375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148</v>
      </c>
      <c r="AU275" s="18" t="s">
        <v>82</v>
      </c>
    </row>
    <row r="276" s="2" customFormat="1">
      <c r="A276" s="39"/>
      <c r="B276" s="40"/>
      <c r="C276" s="41"/>
      <c r="D276" s="223" t="s">
        <v>150</v>
      </c>
      <c r="E276" s="41"/>
      <c r="F276" s="224" t="s">
        <v>376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82</v>
      </c>
    </row>
    <row r="277" s="14" customFormat="1">
      <c r="A277" s="14"/>
      <c r="B277" s="235"/>
      <c r="C277" s="236"/>
      <c r="D277" s="218" t="s">
        <v>152</v>
      </c>
      <c r="E277" s="237" t="s">
        <v>19</v>
      </c>
      <c r="F277" s="238" t="s">
        <v>279</v>
      </c>
      <c r="G277" s="236"/>
      <c r="H277" s="239">
        <v>18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152</v>
      </c>
      <c r="AU277" s="245" t="s">
        <v>82</v>
      </c>
      <c r="AV277" s="14" t="s">
        <v>82</v>
      </c>
      <c r="AW277" s="14" t="s">
        <v>33</v>
      </c>
      <c r="AX277" s="14" t="s">
        <v>80</v>
      </c>
      <c r="AY277" s="245" t="s">
        <v>139</v>
      </c>
    </row>
    <row r="278" s="2" customFormat="1" ht="24.15" customHeight="1">
      <c r="A278" s="39"/>
      <c r="B278" s="40"/>
      <c r="C278" s="205" t="s">
        <v>377</v>
      </c>
      <c r="D278" s="205" t="s">
        <v>141</v>
      </c>
      <c r="E278" s="206" t="s">
        <v>378</v>
      </c>
      <c r="F278" s="207" t="s">
        <v>379</v>
      </c>
      <c r="G278" s="208" t="s">
        <v>207</v>
      </c>
      <c r="H278" s="209">
        <v>76.938000000000002</v>
      </c>
      <c r="I278" s="210"/>
      <c r="J278" s="211">
        <f>ROUND(I278*H278,2)</f>
        <v>0</v>
      </c>
      <c r="K278" s="207" t="s">
        <v>145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0.089999999999999997</v>
      </c>
      <c r="T278" s="215">
        <f>S278*H278</f>
        <v>6.9244199999999996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146</v>
      </c>
      <c r="AT278" s="216" t="s">
        <v>141</v>
      </c>
      <c r="AU278" s="216" t="s">
        <v>82</v>
      </c>
      <c r="AY278" s="18" t="s">
        <v>139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146</v>
      </c>
      <c r="BM278" s="216" t="s">
        <v>380</v>
      </c>
    </row>
    <row r="279" s="2" customFormat="1">
      <c r="A279" s="39"/>
      <c r="B279" s="40"/>
      <c r="C279" s="41"/>
      <c r="D279" s="218" t="s">
        <v>148</v>
      </c>
      <c r="E279" s="41"/>
      <c r="F279" s="219" t="s">
        <v>381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82</v>
      </c>
    </row>
    <row r="280" s="2" customFormat="1">
      <c r="A280" s="39"/>
      <c r="B280" s="40"/>
      <c r="C280" s="41"/>
      <c r="D280" s="223" t="s">
        <v>150</v>
      </c>
      <c r="E280" s="41"/>
      <c r="F280" s="224" t="s">
        <v>382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150</v>
      </c>
      <c r="AU280" s="18" t="s">
        <v>82</v>
      </c>
    </row>
    <row r="281" s="14" customFormat="1">
      <c r="A281" s="14"/>
      <c r="B281" s="235"/>
      <c r="C281" s="236"/>
      <c r="D281" s="218" t="s">
        <v>152</v>
      </c>
      <c r="E281" s="237" t="s">
        <v>19</v>
      </c>
      <c r="F281" s="238" t="s">
        <v>383</v>
      </c>
      <c r="G281" s="236"/>
      <c r="H281" s="239">
        <v>63.438000000000002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152</v>
      </c>
      <c r="AU281" s="245" t="s">
        <v>82</v>
      </c>
      <c r="AV281" s="14" t="s">
        <v>82</v>
      </c>
      <c r="AW281" s="14" t="s">
        <v>33</v>
      </c>
      <c r="AX281" s="14" t="s">
        <v>72</v>
      </c>
      <c r="AY281" s="245" t="s">
        <v>139</v>
      </c>
    </row>
    <row r="282" s="13" customFormat="1">
      <c r="A282" s="13"/>
      <c r="B282" s="225"/>
      <c r="C282" s="226"/>
      <c r="D282" s="218" t="s">
        <v>152</v>
      </c>
      <c r="E282" s="227" t="s">
        <v>19</v>
      </c>
      <c r="F282" s="228" t="s">
        <v>361</v>
      </c>
      <c r="G282" s="226"/>
      <c r="H282" s="227" t="s">
        <v>19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152</v>
      </c>
      <c r="AU282" s="234" t="s">
        <v>82</v>
      </c>
      <c r="AV282" s="13" t="s">
        <v>80</v>
      </c>
      <c r="AW282" s="13" t="s">
        <v>33</v>
      </c>
      <c r="AX282" s="13" t="s">
        <v>72</v>
      </c>
      <c r="AY282" s="234" t="s">
        <v>139</v>
      </c>
    </row>
    <row r="283" s="14" customFormat="1">
      <c r="A283" s="14"/>
      <c r="B283" s="235"/>
      <c r="C283" s="236"/>
      <c r="D283" s="218" t="s">
        <v>152</v>
      </c>
      <c r="E283" s="237" t="s">
        <v>19</v>
      </c>
      <c r="F283" s="238" t="s">
        <v>384</v>
      </c>
      <c r="G283" s="236"/>
      <c r="H283" s="239">
        <v>13.5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152</v>
      </c>
      <c r="AU283" s="245" t="s">
        <v>82</v>
      </c>
      <c r="AV283" s="14" t="s">
        <v>82</v>
      </c>
      <c r="AW283" s="14" t="s">
        <v>33</v>
      </c>
      <c r="AX283" s="14" t="s">
        <v>72</v>
      </c>
      <c r="AY283" s="245" t="s">
        <v>139</v>
      </c>
    </row>
    <row r="284" s="15" customFormat="1">
      <c r="A284" s="15"/>
      <c r="B284" s="256"/>
      <c r="C284" s="257"/>
      <c r="D284" s="218" t="s">
        <v>152</v>
      </c>
      <c r="E284" s="258" t="s">
        <v>19</v>
      </c>
      <c r="F284" s="259" t="s">
        <v>222</v>
      </c>
      <c r="G284" s="257"/>
      <c r="H284" s="260">
        <v>76.938000000000002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152</v>
      </c>
      <c r="AU284" s="266" t="s">
        <v>82</v>
      </c>
      <c r="AV284" s="15" t="s">
        <v>146</v>
      </c>
      <c r="AW284" s="15" t="s">
        <v>33</v>
      </c>
      <c r="AX284" s="15" t="s">
        <v>80</v>
      </c>
      <c r="AY284" s="266" t="s">
        <v>139</v>
      </c>
    </row>
    <row r="285" s="2" customFormat="1" ht="21.75" customHeight="1">
      <c r="A285" s="39"/>
      <c r="B285" s="40"/>
      <c r="C285" s="205" t="s">
        <v>385</v>
      </c>
      <c r="D285" s="205" t="s">
        <v>141</v>
      </c>
      <c r="E285" s="206" t="s">
        <v>386</v>
      </c>
      <c r="F285" s="207" t="s">
        <v>387</v>
      </c>
      <c r="G285" s="208" t="s">
        <v>207</v>
      </c>
      <c r="H285" s="209">
        <v>7.5</v>
      </c>
      <c r="I285" s="210"/>
      <c r="J285" s="211">
        <f>ROUND(I285*H285,2)</f>
        <v>0</v>
      </c>
      <c r="K285" s="207" t="s">
        <v>145</v>
      </c>
      <c r="L285" s="45"/>
      <c r="M285" s="212" t="s">
        <v>19</v>
      </c>
      <c r="N285" s="213" t="s">
        <v>43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0.063</v>
      </c>
      <c r="T285" s="215">
        <f>S285*H285</f>
        <v>0.47250000000000003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146</v>
      </c>
      <c r="AT285" s="216" t="s">
        <v>141</v>
      </c>
      <c r="AU285" s="216" t="s">
        <v>82</v>
      </c>
      <c r="AY285" s="18" t="s">
        <v>139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146</v>
      </c>
      <c r="BM285" s="216" t="s">
        <v>388</v>
      </c>
    </row>
    <row r="286" s="2" customFormat="1">
      <c r="A286" s="39"/>
      <c r="B286" s="40"/>
      <c r="C286" s="41"/>
      <c r="D286" s="218" t="s">
        <v>148</v>
      </c>
      <c r="E286" s="41"/>
      <c r="F286" s="219" t="s">
        <v>389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148</v>
      </c>
      <c r="AU286" s="18" t="s">
        <v>82</v>
      </c>
    </row>
    <row r="287" s="2" customFormat="1">
      <c r="A287" s="39"/>
      <c r="B287" s="40"/>
      <c r="C287" s="41"/>
      <c r="D287" s="223" t="s">
        <v>150</v>
      </c>
      <c r="E287" s="41"/>
      <c r="F287" s="224" t="s">
        <v>390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150</v>
      </c>
      <c r="AU287" s="18" t="s">
        <v>82</v>
      </c>
    </row>
    <row r="288" s="14" customFormat="1">
      <c r="A288" s="14"/>
      <c r="B288" s="235"/>
      <c r="C288" s="236"/>
      <c r="D288" s="218" t="s">
        <v>152</v>
      </c>
      <c r="E288" s="237" t="s">
        <v>19</v>
      </c>
      <c r="F288" s="238" t="s">
        <v>391</v>
      </c>
      <c r="G288" s="236"/>
      <c r="H288" s="239">
        <v>7.5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152</v>
      </c>
      <c r="AU288" s="245" t="s">
        <v>82</v>
      </c>
      <c r="AV288" s="14" t="s">
        <v>82</v>
      </c>
      <c r="AW288" s="14" t="s">
        <v>33</v>
      </c>
      <c r="AX288" s="14" t="s">
        <v>80</v>
      </c>
      <c r="AY288" s="245" t="s">
        <v>139</v>
      </c>
    </row>
    <row r="289" s="2" customFormat="1" ht="24.15" customHeight="1">
      <c r="A289" s="39"/>
      <c r="B289" s="40"/>
      <c r="C289" s="205" t="s">
        <v>392</v>
      </c>
      <c r="D289" s="205" t="s">
        <v>141</v>
      </c>
      <c r="E289" s="206" t="s">
        <v>393</v>
      </c>
      <c r="F289" s="207" t="s">
        <v>394</v>
      </c>
      <c r="G289" s="208" t="s">
        <v>226</v>
      </c>
      <c r="H289" s="209">
        <v>45</v>
      </c>
      <c r="I289" s="210"/>
      <c r="J289" s="211">
        <f>ROUND(I289*H289,2)</f>
        <v>0</v>
      </c>
      <c r="K289" s="207" t="s">
        <v>145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0.0060000000000000001</v>
      </c>
      <c r="T289" s="215">
        <f>S289*H289</f>
        <v>0.27000000000000002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146</v>
      </c>
      <c r="AT289" s="216" t="s">
        <v>141</v>
      </c>
      <c r="AU289" s="216" t="s">
        <v>82</v>
      </c>
      <c r="AY289" s="18" t="s">
        <v>139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146</v>
      </c>
      <c r="BM289" s="216" t="s">
        <v>395</v>
      </c>
    </row>
    <row r="290" s="2" customFormat="1">
      <c r="A290" s="39"/>
      <c r="B290" s="40"/>
      <c r="C290" s="41"/>
      <c r="D290" s="218" t="s">
        <v>148</v>
      </c>
      <c r="E290" s="41"/>
      <c r="F290" s="219" t="s">
        <v>396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82</v>
      </c>
    </row>
    <row r="291" s="2" customFormat="1">
      <c r="A291" s="39"/>
      <c r="B291" s="40"/>
      <c r="C291" s="41"/>
      <c r="D291" s="223" t="s">
        <v>150</v>
      </c>
      <c r="E291" s="41"/>
      <c r="F291" s="224" t="s">
        <v>397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150</v>
      </c>
      <c r="AU291" s="18" t="s">
        <v>82</v>
      </c>
    </row>
    <row r="292" s="13" customFormat="1">
      <c r="A292" s="13"/>
      <c r="B292" s="225"/>
      <c r="C292" s="226"/>
      <c r="D292" s="218" t="s">
        <v>152</v>
      </c>
      <c r="E292" s="227" t="s">
        <v>19</v>
      </c>
      <c r="F292" s="228" t="s">
        <v>285</v>
      </c>
      <c r="G292" s="226"/>
      <c r="H292" s="227" t="s">
        <v>19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152</v>
      </c>
      <c r="AU292" s="234" t="s">
        <v>82</v>
      </c>
      <c r="AV292" s="13" t="s">
        <v>80</v>
      </c>
      <c r="AW292" s="13" t="s">
        <v>33</v>
      </c>
      <c r="AX292" s="13" t="s">
        <v>72</v>
      </c>
      <c r="AY292" s="234" t="s">
        <v>139</v>
      </c>
    </row>
    <row r="293" s="14" customFormat="1">
      <c r="A293" s="14"/>
      <c r="B293" s="235"/>
      <c r="C293" s="236"/>
      <c r="D293" s="218" t="s">
        <v>152</v>
      </c>
      <c r="E293" s="237" t="s">
        <v>19</v>
      </c>
      <c r="F293" s="238" t="s">
        <v>398</v>
      </c>
      <c r="G293" s="236"/>
      <c r="H293" s="239">
        <v>45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152</v>
      </c>
      <c r="AU293" s="245" t="s">
        <v>82</v>
      </c>
      <c r="AV293" s="14" t="s">
        <v>82</v>
      </c>
      <c r="AW293" s="14" t="s">
        <v>33</v>
      </c>
      <c r="AX293" s="14" t="s">
        <v>80</v>
      </c>
      <c r="AY293" s="245" t="s">
        <v>139</v>
      </c>
    </row>
    <row r="294" s="2" customFormat="1" ht="24.15" customHeight="1">
      <c r="A294" s="39"/>
      <c r="B294" s="40"/>
      <c r="C294" s="205" t="s">
        <v>399</v>
      </c>
      <c r="D294" s="205" t="s">
        <v>141</v>
      </c>
      <c r="E294" s="206" t="s">
        <v>400</v>
      </c>
      <c r="F294" s="207" t="s">
        <v>401</v>
      </c>
      <c r="G294" s="208" t="s">
        <v>226</v>
      </c>
      <c r="H294" s="209">
        <v>15</v>
      </c>
      <c r="I294" s="210"/>
      <c r="J294" s="211">
        <f>ROUND(I294*H294,2)</f>
        <v>0</v>
      </c>
      <c r="K294" s="207" t="s">
        <v>145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0.0089999999999999993</v>
      </c>
      <c r="T294" s="215">
        <f>S294*H294</f>
        <v>0.13499999999999998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146</v>
      </c>
      <c r="AT294" s="216" t="s">
        <v>141</v>
      </c>
      <c r="AU294" s="216" t="s">
        <v>82</v>
      </c>
      <c r="AY294" s="18" t="s">
        <v>139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146</v>
      </c>
      <c r="BM294" s="216" t="s">
        <v>402</v>
      </c>
    </row>
    <row r="295" s="2" customFormat="1">
      <c r="A295" s="39"/>
      <c r="B295" s="40"/>
      <c r="C295" s="41"/>
      <c r="D295" s="218" t="s">
        <v>148</v>
      </c>
      <c r="E295" s="41"/>
      <c r="F295" s="219" t="s">
        <v>403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148</v>
      </c>
      <c r="AU295" s="18" t="s">
        <v>82</v>
      </c>
    </row>
    <row r="296" s="2" customFormat="1">
      <c r="A296" s="39"/>
      <c r="B296" s="40"/>
      <c r="C296" s="41"/>
      <c r="D296" s="223" t="s">
        <v>150</v>
      </c>
      <c r="E296" s="41"/>
      <c r="F296" s="224" t="s">
        <v>404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82</v>
      </c>
    </row>
    <row r="297" s="13" customFormat="1">
      <c r="A297" s="13"/>
      <c r="B297" s="225"/>
      <c r="C297" s="226"/>
      <c r="D297" s="218" t="s">
        <v>152</v>
      </c>
      <c r="E297" s="227" t="s">
        <v>19</v>
      </c>
      <c r="F297" s="228" t="s">
        <v>287</v>
      </c>
      <c r="G297" s="226"/>
      <c r="H297" s="227" t="s">
        <v>19</v>
      </c>
      <c r="I297" s="229"/>
      <c r="J297" s="226"/>
      <c r="K297" s="226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152</v>
      </c>
      <c r="AU297" s="234" t="s">
        <v>82</v>
      </c>
      <c r="AV297" s="13" t="s">
        <v>80</v>
      </c>
      <c r="AW297" s="13" t="s">
        <v>33</v>
      </c>
      <c r="AX297" s="13" t="s">
        <v>72</v>
      </c>
      <c r="AY297" s="234" t="s">
        <v>139</v>
      </c>
    </row>
    <row r="298" s="14" customFormat="1">
      <c r="A298" s="14"/>
      <c r="B298" s="235"/>
      <c r="C298" s="236"/>
      <c r="D298" s="218" t="s">
        <v>152</v>
      </c>
      <c r="E298" s="237" t="s">
        <v>19</v>
      </c>
      <c r="F298" s="238" t="s">
        <v>8</v>
      </c>
      <c r="G298" s="236"/>
      <c r="H298" s="239">
        <v>15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152</v>
      </c>
      <c r="AU298" s="245" t="s">
        <v>82</v>
      </c>
      <c r="AV298" s="14" t="s">
        <v>82</v>
      </c>
      <c r="AW298" s="14" t="s">
        <v>33</v>
      </c>
      <c r="AX298" s="14" t="s">
        <v>80</v>
      </c>
      <c r="AY298" s="245" t="s">
        <v>139</v>
      </c>
    </row>
    <row r="299" s="2" customFormat="1" ht="24.15" customHeight="1">
      <c r="A299" s="39"/>
      <c r="B299" s="40"/>
      <c r="C299" s="205" t="s">
        <v>405</v>
      </c>
      <c r="D299" s="205" t="s">
        <v>141</v>
      </c>
      <c r="E299" s="206" t="s">
        <v>406</v>
      </c>
      <c r="F299" s="207" t="s">
        <v>407</v>
      </c>
      <c r="G299" s="208" t="s">
        <v>226</v>
      </c>
      <c r="H299" s="209">
        <v>16</v>
      </c>
      <c r="I299" s="210"/>
      <c r="J299" s="211">
        <f>ROUND(I299*H299,2)</f>
        <v>0</v>
      </c>
      <c r="K299" s="207" t="s">
        <v>145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146</v>
      </c>
      <c r="AT299" s="216" t="s">
        <v>141</v>
      </c>
      <c r="AU299" s="216" t="s">
        <v>82</v>
      </c>
      <c r="AY299" s="18" t="s">
        <v>139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146</v>
      </c>
      <c r="BM299" s="216" t="s">
        <v>408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409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82</v>
      </c>
    </row>
    <row r="301" s="2" customFormat="1">
      <c r="A301" s="39"/>
      <c r="B301" s="40"/>
      <c r="C301" s="41"/>
      <c r="D301" s="223" t="s">
        <v>150</v>
      </c>
      <c r="E301" s="41"/>
      <c r="F301" s="224" t="s">
        <v>410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150</v>
      </c>
      <c r="AU301" s="18" t="s">
        <v>82</v>
      </c>
    </row>
    <row r="302" s="14" customFormat="1">
      <c r="A302" s="14"/>
      <c r="B302" s="235"/>
      <c r="C302" s="236"/>
      <c r="D302" s="218" t="s">
        <v>152</v>
      </c>
      <c r="E302" s="237" t="s">
        <v>19</v>
      </c>
      <c r="F302" s="238" t="s">
        <v>262</v>
      </c>
      <c r="G302" s="236"/>
      <c r="H302" s="239">
        <v>16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152</v>
      </c>
      <c r="AU302" s="245" t="s">
        <v>82</v>
      </c>
      <c r="AV302" s="14" t="s">
        <v>82</v>
      </c>
      <c r="AW302" s="14" t="s">
        <v>33</v>
      </c>
      <c r="AX302" s="14" t="s">
        <v>80</v>
      </c>
      <c r="AY302" s="245" t="s">
        <v>139</v>
      </c>
    </row>
    <row r="303" s="2" customFormat="1" ht="24.15" customHeight="1">
      <c r="A303" s="39"/>
      <c r="B303" s="40"/>
      <c r="C303" s="205" t="s">
        <v>411</v>
      </c>
      <c r="D303" s="205" t="s">
        <v>141</v>
      </c>
      <c r="E303" s="206" t="s">
        <v>412</v>
      </c>
      <c r="F303" s="207" t="s">
        <v>413</v>
      </c>
      <c r="G303" s="208" t="s">
        <v>207</v>
      </c>
      <c r="H303" s="209">
        <v>181.36000000000001</v>
      </c>
      <c r="I303" s="210"/>
      <c r="J303" s="211">
        <f>ROUND(I303*H303,2)</f>
        <v>0</v>
      </c>
      <c r="K303" s="207" t="s">
        <v>145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0.0047800000000000004</v>
      </c>
      <c r="T303" s="215">
        <f>S303*H303</f>
        <v>0.86690080000000014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146</v>
      </c>
      <c r="AT303" s="216" t="s">
        <v>141</v>
      </c>
      <c r="AU303" s="216" t="s">
        <v>82</v>
      </c>
      <c r="AY303" s="18" t="s">
        <v>139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80</v>
      </c>
      <c r="BK303" s="217">
        <f>ROUND(I303*H303,2)</f>
        <v>0</v>
      </c>
      <c r="BL303" s="18" t="s">
        <v>146</v>
      </c>
      <c r="BM303" s="216" t="s">
        <v>414</v>
      </c>
    </row>
    <row r="304" s="2" customFormat="1">
      <c r="A304" s="39"/>
      <c r="B304" s="40"/>
      <c r="C304" s="41"/>
      <c r="D304" s="218" t="s">
        <v>148</v>
      </c>
      <c r="E304" s="41"/>
      <c r="F304" s="219" t="s">
        <v>415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82</v>
      </c>
    </row>
    <row r="305" s="2" customFormat="1">
      <c r="A305" s="39"/>
      <c r="B305" s="40"/>
      <c r="C305" s="41"/>
      <c r="D305" s="223" t="s">
        <v>150</v>
      </c>
      <c r="E305" s="41"/>
      <c r="F305" s="224" t="s">
        <v>416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150</v>
      </c>
      <c r="AU305" s="18" t="s">
        <v>82</v>
      </c>
    </row>
    <row r="306" s="14" customFormat="1">
      <c r="A306" s="14"/>
      <c r="B306" s="235"/>
      <c r="C306" s="236"/>
      <c r="D306" s="218" t="s">
        <v>152</v>
      </c>
      <c r="E306" s="237" t="s">
        <v>19</v>
      </c>
      <c r="F306" s="238" t="s">
        <v>268</v>
      </c>
      <c r="G306" s="236"/>
      <c r="H306" s="239">
        <v>39.359999999999999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152</v>
      </c>
      <c r="AU306" s="245" t="s">
        <v>82</v>
      </c>
      <c r="AV306" s="14" t="s">
        <v>82</v>
      </c>
      <c r="AW306" s="14" t="s">
        <v>33</v>
      </c>
      <c r="AX306" s="14" t="s">
        <v>72</v>
      </c>
      <c r="AY306" s="245" t="s">
        <v>139</v>
      </c>
    </row>
    <row r="307" s="14" customFormat="1">
      <c r="A307" s="14"/>
      <c r="B307" s="235"/>
      <c r="C307" s="236"/>
      <c r="D307" s="218" t="s">
        <v>152</v>
      </c>
      <c r="E307" s="237" t="s">
        <v>19</v>
      </c>
      <c r="F307" s="238" t="s">
        <v>269</v>
      </c>
      <c r="G307" s="236"/>
      <c r="H307" s="239">
        <v>43.5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152</v>
      </c>
      <c r="AU307" s="245" t="s">
        <v>82</v>
      </c>
      <c r="AV307" s="14" t="s">
        <v>82</v>
      </c>
      <c r="AW307" s="14" t="s">
        <v>33</v>
      </c>
      <c r="AX307" s="14" t="s">
        <v>72</v>
      </c>
      <c r="AY307" s="245" t="s">
        <v>139</v>
      </c>
    </row>
    <row r="308" s="14" customFormat="1">
      <c r="A308" s="14"/>
      <c r="B308" s="235"/>
      <c r="C308" s="236"/>
      <c r="D308" s="218" t="s">
        <v>152</v>
      </c>
      <c r="E308" s="237" t="s">
        <v>19</v>
      </c>
      <c r="F308" s="238" t="s">
        <v>417</v>
      </c>
      <c r="G308" s="236"/>
      <c r="H308" s="239">
        <v>98.5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152</v>
      </c>
      <c r="AU308" s="245" t="s">
        <v>82</v>
      </c>
      <c r="AV308" s="14" t="s">
        <v>82</v>
      </c>
      <c r="AW308" s="14" t="s">
        <v>33</v>
      </c>
      <c r="AX308" s="14" t="s">
        <v>72</v>
      </c>
      <c r="AY308" s="245" t="s">
        <v>139</v>
      </c>
    </row>
    <row r="309" s="15" customFormat="1">
      <c r="A309" s="15"/>
      <c r="B309" s="256"/>
      <c r="C309" s="257"/>
      <c r="D309" s="218" t="s">
        <v>152</v>
      </c>
      <c r="E309" s="258" t="s">
        <v>19</v>
      </c>
      <c r="F309" s="259" t="s">
        <v>222</v>
      </c>
      <c r="G309" s="257"/>
      <c r="H309" s="260">
        <v>181.36000000000001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152</v>
      </c>
      <c r="AU309" s="266" t="s">
        <v>82</v>
      </c>
      <c r="AV309" s="15" t="s">
        <v>146</v>
      </c>
      <c r="AW309" s="15" t="s">
        <v>33</v>
      </c>
      <c r="AX309" s="15" t="s">
        <v>80</v>
      </c>
      <c r="AY309" s="266" t="s">
        <v>139</v>
      </c>
    </row>
    <row r="310" s="12" customFormat="1" ht="22.8" customHeight="1">
      <c r="A310" s="12"/>
      <c r="B310" s="189"/>
      <c r="C310" s="190"/>
      <c r="D310" s="191" t="s">
        <v>71</v>
      </c>
      <c r="E310" s="203" t="s">
        <v>418</v>
      </c>
      <c r="F310" s="203" t="s">
        <v>419</v>
      </c>
      <c r="G310" s="190"/>
      <c r="H310" s="190"/>
      <c r="I310" s="193"/>
      <c r="J310" s="204">
        <f>BK310</f>
        <v>0</v>
      </c>
      <c r="K310" s="190"/>
      <c r="L310" s="195"/>
      <c r="M310" s="196"/>
      <c r="N310" s="197"/>
      <c r="O310" s="197"/>
      <c r="P310" s="198">
        <f>SUM(P311:P323)</f>
        <v>0</v>
      </c>
      <c r="Q310" s="197"/>
      <c r="R310" s="198">
        <f>SUM(R311:R323)</f>
        <v>0</v>
      </c>
      <c r="S310" s="197"/>
      <c r="T310" s="199">
        <f>SUM(T311:T323)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0" t="s">
        <v>80</v>
      </c>
      <c r="AT310" s="201" t="s">
        <v>71</v>
      </c>
      <c r="AU310" s="201" t="s">
        <v>80</v>
      </c>
      <c r="AY310" s="200" t="s">
        <v>139</v>
      </c>
      <c r="BK310" s="202">
        <f>SUM(BK311:BK323)</f>
        <v>0</v>
      </c>
    </row>
    <row r="311" s="2" customFormat="1" ht="24.15" customHeight="1">
      <c r="A311" s="39"/>
      <c r="B311" s="40"/>
      <c r="C311" s="205" t="s">
        <v>420</v>
      </c>
      <c r="D311" s="205" t="s">
        <v>141</v>
      </c>
      <c r="E311" s="206" t="s">
        <v>421</v>
      </c>
      <c r="F311" s="207" t="s">
        <v>422</v>
      </c>
      <c r="G311" s="208" t="s">
        <v>170</v>
      </c>
      <c r="H311" s="209">
        <v>70.850999999999999</v>
      </c>
      <c r="I311" s="210"/>
      <c r="J311" s="211">
        <f>ROUND(I311*H311,2)</f>
        <v>0</v>
      </c>
      <c r="K311" s="207" t="s">
        <v>145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146</v>
      </c>
      <c r="AT311" s="216" t="s">
        <v>141</v>
      </c>
      <c r="AU311" s="216" t="s">
        <v>82</v>
      </c>
      <c r="AY311" s="18" t="s">
        <v>139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146</v>
      </c>
      <c r="BM311" s="216" t="s">
        <v>423</v>
      </c>
    </row>
    <row r="312" s="2" customFormat="1">
      <c r="A312" s="39"/>
      <c r="B312" s="40"/>
      <c r="C312" s="41"/>
      <c r="D312" s="218" t="s">
        <v>148</v>
      </c>
      <c r="E312" s="41"/>
      <c r="F312" s="219" t="s">
        <v>424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82</v>
      </c>
    </row>
    <row r="313" s="2" customFormat="1">
      <c r="A313" s="39"/>
      <c r="B313" s="40"/>
      <c r="C313" s="41"/>
      <c r="D313" s="223" t="s">
        <v>150</v>
      </c>
      <c r="E313" s="41"/>
      <c r="F313" s="224" t="s">
        <v>425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82</v>
      </c>
    </row>
    <row r="314" s="2" customFormat="1" ht="24.15" customHeight="1">
      <c r="A314" s="39"/>
      <c r="B314" s="40"/>
      <c r="C314" s="205" t="s">
        <v>426</v>
      </c>
      <c r="D314" s="205" t="s">
        <v>141</v>
      </c>
      <c r="E314" s="206" t="s">
        <v>427</v>
      </c>
      <c r="F314" s="207" t="s">
        <v>428</v>
      </c>
      <c r="G314" s="208" t="s">
        <v>170</v>
      </c>
      <c r="H314" s="209">
        <v>70.850999999999999</v>
      </c>
      <c r="I314" s="210"/>
      <c r="J314" s="211">
        <f>ROUND(I314*H314,2)</f>
        <v>0</v>
      </c>
      <c r="K314" s="207" t="s">
        <v>145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146</v>
      </c>
      <c r="AT314" s="216" t="s">
        <v>141</v>
      </c>
      <c r="AU314" s="216" t="s">
        <v>82</v>
      </c>
      <c r="AY314" s="18" t="s">
        <v>139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146</v>
      </c>
      <c r="BM314" s="216" t="s">
        <v>429</v>
      </c>
    </row>
    <row r="315" s="2" customFormat="1">
      <c r="A315" s="39"/>
      <c r="B315" s="40"/>
      <c r="C315" s="41"/>
      <c r="D315" s="218" t="s">
        <v>148</v>
      </c>
      <c r="E315" s="41"/>
      <c r="F315" s="219" t="s">
        <v>430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82</v>
      </c>
    </row>
    <row r="316" s="2" customFormat="1">
      <c r="A316" s="39"/>
      <c r="B316" s="40"/>
      <c r="C316" s="41"/>
      <c r="D316" s="223" t="s">
        <v>150</v>
      </c>
      <c r="E316" s="41"/>
      <c r="F316" s="224" t="s">
        <v>431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82</v>
      </c>
    </row>
    <row r="317" s="2" customFormat="1" ht="24.15" customHeight="1">
      <c r="A317" s="39"/>
      <c r="B317" s="40"/>
      <c r="C317" s="205" t="s">
        <v>432</v>
      </c>
      <c r="D317" s="205" t="s">
        <v>141</v>
      </c>
      <c r="E317" s="206" t="s">
        <v>433</v>
      </c>
      <c r="F317" s="207" t="s">
        <v>434</v>
      </c>
      <c r="G317" s="208" t="s">
        <v>170</v>
      </c>
      <c r="H317" s="209">
        <v>991.91399999999999</v>
      </c>
      <c r="I317" s="210"/>
      <c r="J317" s="211">
        <f>ROUND(I317*H317,2)</f>
        <v>0</v>
      </c>
      <c r="K317" s="207" t="s">
        <v>145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146</v>
      </c>
      <c r="AT317" s="216" t="s">
        <v>141</v>
      </c>
      <c r="AU317" s="216" t="s">
        <v>82</v>
      </c>
      <c r="AY317" s="18" t="s">
        <v>139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146</v>
      </c>
      <c r="BM317" s="216" t="s">
        <v>435</v>
      </c>
    </row>
    <row r="318" s="2" customFormat="1">
      <c r="A318" s="39"/>
      <c r="B318" s="40"/>
      <c r="C318" s="41"/>
      <c r="D318" s="218" t="s">
        <v>148</v>
      </c>
      <c r="E318" s="41"/>
      <c r="F318" s="219" t="s">
        <v>436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148</v>
      </c>
      <c r="AU318" s="18" t="s">
        <v>82</v>
      </c>
    </row>
    <row r="319" s="2" customFormat="1">
      <c r="A319" s="39"/>
      <c r="B319" s="40"/>
      <c r="C319" s="41"/>
      <c r="D319" s="223" t="s">
        <v>150</v>
      </c>
      <c r="E319" s="41"/>
      <c r="F319" s="224" t="s">
        <v>437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82</v>
      </c>
    </row>
    <row r="320" s="14" customFormat="1">
      <c r="A320" s="14"/>
      <c r="B320" s="235"/>
      <c r="C320" s="236"/>
      <c r="D320" s="218" t="s">
        <v>152</v>
      </c>
      <c r="E320" s="236"/>
      <c r="F320" s="238" t="s">
        <v>438</v>
      </c>
      <c r="G320" s="236"/>
      <c r="H320" s="239">
        <v>991.91399999999999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152</v>
      </c>
      <c r="AU320" s="245" t="s">
        <v>82</v>
      </c>
      <c r="AV320" s="14" t="s">
        <v>82</v>
      </c>
      <c r="AW320" s="14" t="s">
        <v>4</v>
      </c>
      <c r="AX320" s="14" t="s">
        <v>80</v>
      </c>
      <c r="AY320" s="245" t="s">
        <v>139</v>
      </c>
    </row>
    <row r="321" s="2" customFormat="1" ht="44.25" customHeight="1">
      <c r="A321" s="39"/>
      <c r="B321" s="40"/>
      <c r="C321" s="205" t="s">
        <v>439</v>
      </c>
      <c r="D321" s="205" t="s">
        <v>141</v>
      </c>
      <c r="E321" s="206" t="s">
        <v>440</v>
      </c>
      <c r="F321" s="207" t="s">
        <v>441</v>
      </c>
      <c r="G321" s="208" t="s">
        <v>170</v>
      </c>
      <c r="H321" s="209">
        <v>70.850999999999999</v>
      </c>
      <c r="I321" s="210"/>
      <c r="J321" s="211">
        <f>ROUND(I321*H321,2)</f>
        <v>0</v>
      </c>
      <c r="K321" s="207" t="s">
        <v>145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146</v>
      </c>
      <c r="AT321" s="216" t="s">
        <v>141</v>
      </c>
      <c r="AU321" s="216" t="s">
        <v>82</v>
      </c>
      <c r="AY321" s="18" t="s">
        <v>139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146</v>
      </c>
      <c r="BM321" s="216" t="s">
        <v>442</v>
      </c>
    </row>
    <row r="322" s="2" customFormat="1">
      <c r="A322" s="39"/>
      <c r="B322" s="40"/>
      <c r="C322" s="41"/>
      <c r="D322" s="218" t="s">
        <v>148</v>
      </c>
      <c r="E322" s="41"/>
      <c r="F322" s="219" t="s">
        <v>443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148</v>
      </c>
      <c r="AU322" s="18" t="s">
        <v>82</v>
      </c>
    </row>
    <row r="323" s="2" customFormat="1">
      <c r="A323" s="39"/>
      <c r="B323" s="40"/>
      <c r="C323" s="41"/>
      <c r="D323" s="223" t="s">
        <v>150</v>
      </c>
      <c r="E323" s="41"/>
      <c r="F323" s="224" t="s">
        <v>444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150</v>
      </c>
      <c r="AU323" s="18" t="s">
        <v>82</v>
      </c>
    </row>
    <row r="324" s="12" customFormat="1" ht="22.8" customHeight="1">
      <c r="A324" s="12"/>
      <c r="B324" s="189"/>
      <c r="C324" s="190"/>
      <c r="D324" s="191" t="s">
        <v>71</v>
      </c>
      <c r="E324" s="203" t="s">
        <v>445</v>
      </c>
      <c r="F324" s="203" t="s">
        <v>446</v>
      </c>
      <c r="G324" s="190"/>
      <c r="H324" s="190"/>
      <c r="I324" s="193"/>
      <c r="J324" s="204">
        <f>BK324</f>
        <v>0</v>
      </c>
      <c r="K324" s="190"/>
      <c r="L324" s="195"/>
      <c r="M324" s="196"/>
      <c r="N324" s="197"/>
      <c r="O324" s="197"/>
      <c r="P324" s="198">
        <f>SUM(P325:P327)</f>
        <v>0</v>
      </c>
      <c r="Q324" s="197"/>
      <c r="R324" s="198">
        <f>SUM(R325:R327)</f>
        <v>0</v>
      </c>
      <c r="S324" s="197"/>
      <c r="T324" s="199">
        <f>SUM(T325:T327)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0" t="s">
        <v>80</v>
      </c>
      <c r="AT324" s="201" t="s">
        <v>71</v>
      </c>
      <c r="AU324" s="201" t="s">
        <v>80</v>
      </c>
      <c r="AY324" s="200" t="s">
        <v>139</v>
      </c>
      <c r="BK324" s="202">
        <f>SUM(BK325:BK327)</f>
        <v>0</v>
      </c>
    </row>
    <row r="325" s="2" customFormat="1" ht="16.5" customHeight="1">
      <c r="A325" s="39"/>
      <c r="B325" s="40"/>
      <c r="C325" s="205" t="s">
        <v>447</v>
      </c>
      <c r="D325" s="205" t="s">
        <v>141</v>
      </c>
      <c r="E325" s="206" t="s">
        <v>448</v>
      </c>
      <c r="F325" s="207" t="s">
        <v>449</v>
      </c>
      <c r="G325" s="208" t="s">
        <v>170</v>
      </c>
      <c r="H325" s="209">
        <v>29.899999999999999</v>
      </c>
      <c r="I325" s="210"/>
      <c r="J325" s="211">
        <f>ROUND(I325*H325,2)</f>
        <v>0</v>
      </c>
      <c r="K325" s="207" t="s">
        <v>145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146</v>
      </c>
      <c r="AT325" s="216" t="s">
        <v>141</v>
      </c>
      <c r="AU325" s="216" t="s">
        <v>82</v>
      </c>
      <c r="AY325" s="18" t="s">
        <v>139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146</v>
      </c>
      <c r="BM325" s="216" t="s">
        <v>450</v>
      </c>
    </row>
    <row r="326" s="2" customFormat="1">
      <c r="A326" s="39"/>
      <c r="B326" s="40"/>
      <c r="C326" s="41"/>
      <c r="D326" s="218" t="s">
        <v>148</v>
      </c>
      <c r="E326" s="41"/>
      <c r="F326" s="219" t="s">
        <v>451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148</v>
      </c>
      <c r="AU326" s="18" t="s">
        <v>82</v>
      </c>
    </row>
    <row r="327" s="2" customFormat="1">
      <c r="A327" s="39"/>
      <c r="B327" s="40"/>
      <c r="C327" s="41"/>
      <c r="D327" s="223" t="s">
        <v>150</v>
      </c>
      <c r="E327" s="41"/>
      <c r="F327" s="224" t="s">
        <v>452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150</v>
      </c>
      <c r="AU327" s="18" t="s">
        <v>82</v>
      </c>
    </row>
    <row r="328" s="12" customFormat="1" ht="25.92" customHeight="1">
      <c r="A328" s="12"/>
      <c r="B328" s="189"/>
      <c r="C328" s="190"/>
      <c r="D328" s="191" t="s">
        <v>71</v>
      </c>
      <c r="E328" s="192" t="s">
        <v>453</v>
      </c>
      <c r="F328" s="192" t="s">
        <v>454</v>
      </c>
      <c r="G328" s="190"/>
      <c r="H328" s="190"/>
      <c r="I328" s="193"/>
      <c r="J328" s="194">
        <f>BK328</f>
        <v>0</v>
      </c>
      <c r="K328" s="190"/>
      <c r="L328" s="195"/>
      <c r="M328" s="196"/>
      <c r="N328" s="197"/>
      <c r="O328" s="197"/>
      <c r="P328" s="198">
        <f>P329+P353+P378+P400+P427+P446+P456+P469+P486+P517+P522+P563+P602+P612</f>
        <v>0</v>
      </c>
      <c r="Q328" s="197"/>
      <c r="R328" s="198">
        <f>R329+R353+R378+R400+R427+R446+R456+R469+R486+R517+R522+R563+R602+R612</f>
        <v>1.9036991300000001</v>
      </c>
      <c r="S328" s="197"/>
      <c r="T328" s="199">
        <f>T329+T353+T378+T400+T427+T446+T456+T469+T486+T517+T522+T563+T602+T612</f>
        <v>11.622710059999999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0" t="s">
        <v>82</v>
      </c>
      <c r="AT328" s="201" t="s">
        <v>71</v>
      </c>
      <c r="AU328" s="201" t="s">
        <v>72</v>
      </c>
      <c r="AY328" s="200" t="s">
        <v>139</v>
      </c>
      <c r="BK328" s="202">
        <f>BK329+BK353+BK378+BK400+BK427+BK446+BK456+BK469+BK486+BK517+BK522+BK563+BK602+BK612</f>
        <v>0</v>
      </c>
    </row>
    <row r="329" s="12" customFormat="1" ht="22.8" customHeight="1">
      <c r="A329" s="12"/>
      <c r="B329" s="189"/>
      <c r="C329" s="190"/>
      <c r="D329" s="191" t="s">
        <v>71</v>
      </c>
      <c r="E329" s="203" t="s">
        <v>455</v>
      </c>
      <c r="F329" s="203" t="s">
        <v>456</v>
      </c>
      <c r="G329" s="190"/>
      <c r="H329" s="190"/>
      <c r="I329" s="193"/>
      <c r="J329" s="204">
        <f>BK329</f>
        <v>0</v>
      </c>
      <c r="K329" s="190"/>
      <c r="L329" s="195"/>
      <c r="M329" s="196"/>
      <c r="N329" s="197"/>
      <c r="O329" s="197"/>
      <c r="P329" s="198">
        <f>SUM(P330:P352)</f>
        <v>0</v>
      </c>
      <c r="Q329" s="197"/>
      <c r="R329" s="198">
        <f>SUM(R330:R352)</f>
        <v>0.11809500000000001</v>
      </c>
      <c r="S329" s="197"/>
      <c r="T329" s="199">
        <f>SUM(T330:T352)</f>
        <v>0.072000000000000008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0" t="s">
        <v>82</v>
      </c>
      <c r="AT329" s="201" t="s">
        <v>71</v>
      </c>
      <c r="AU329" s="201" t="s">
        <v>80</v>
      </c>
      <c r="AY329" s="200" t="s">
        <v>139</v>
      </c>
      <c r="BK329" s="202">
        <f>SUM(BK330:BK352)</f>
        <v>0</v>
      </c>
    </row>
    <row r="330" s="2" customFormat="1" ht="24.15" customHeight="1">
      <c r="A330" s="39"/>
      <c r="B330" s="40"/>
      <c r="C330" s="205" t="s">
        <v>457</v>
      </c>
      <c r="D330" s="205" t="s">
        <v>141</v>
      </c>
      <c r="E330" s="206" t="s">
        <v>458</v>
      </c>
      <c r="F330" s="207" t="s">
        <v>459</v>
      </c>
      <c r="G330" s="208" t="s">
        <v>207</v>
      </c>
      <c r="H330" s="209">
        <v>18</v>
      </c>
      <c r="I330" s="210"/>
      <c r="J330" s="211">
        <f>ROUND(I330*H330,2)</f>
        <v>0</v>
      </c>
      <c r="K330" s="207" t="s">
        <v>145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262</v>
      </c>
      <c r="AT330" s="216" t="s">
        <v>141</v>
      </c>
      <c r="AU330" s="216" t="s">
        <v>82</v>
      </c>
      <c r="AY330" s="18" t="s">
        <v>139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262</v>
      </c>
      <c r="BM330" s="216" t="s">
        <v>460</v>
      </c>
    </row>
    <row r="331" s="2" customFormat="1">
      <c r="A331" s="39"/>
      <c r="B331" s="40"/>
      <c r="C331" s="41"/>
      <c r="D331" s="218" t="s">
        <v>148</v>
      </c>
      <c r="E331" s="41"/>
      <c r="F331" s="219" t="s">
        <v>461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148</v>
      </c>
      <c r="AU331" s="18" t="s">
        <v>82</v>
      </c>
    </row>
    <row r="332" s="2" customFormat="1">
      <c r="A332" s="39"/>
      <c r="B332" s="40"/>
      <c r="C332" s="41"/>
      <c r="D332" s="223" t="s">
        <v>150</v>
      </c>
      <c r="E332" s="41"/>
      <c r="F332" s="224" t="s">
        <v>462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150</v>
      </c>
      <c r="AU332" s="18" t="s">
        <v>82</v>
      </c>
    </row>
    <row r="333" s="14" customFormat="1">
      <c r="A333" s="14"/>
      <c r="B333" s="235"/>
      <c r="C333" s="236"/>
      <c r="D333" s="218" t="s">
        <v>152</v>
      </c>
      <c r="E333" s="237" t="s">
        <v>19</v>
      </c>
      <c r="F333" s="238" t="s">
        <v>279</v>
      </c>
      <c r="G333" s="236"/>
      <c r="H333" s="239">
        <v>18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152</v>
      </c>
      <c r="AU333" s="245" t="s">
        <v>82</v>
      </c>
      <c r="AV333" s="14" t="s">
        <v>82</v>
      </c>
      <c r="AW333" s="14" t="s">
        <v>33</v>
      </c>
      <c r="AX333" s="14" t="s">
        <v>80</v>
      </c>
      <c r="AY333" s="245" t="s">
        <v>139</v>
      </c>
    </row>
    <row r="334" s="2" customFormat="1" ht="16.5" customHeight="1">
      <c r="A334" s="39"/>
      <c r="B334" s="40"/>
      <c r="C334" s="246" t="s">
        <v>463</v>
      </c>
      <c r="D334" s="246" t="s">
        <v>190</v>
      </c>
      <c r="E334" s="247" t="s">
        <v>464</v>
      </c>
      <c r="F334" s="248" t="s">
        <v>465</v>
      </c>
      <c r="G334" s="249" t="s">
        <v>170</v>
      </c>
      <c r="H334" s="250">
        <v>0.0060000000000000001</v>
      </c>
      <c r="I334" s="251"/>
      <c r="J334" s="252">
        <f>ROUND(I334*H334,2)</f>
        <v>0</v>
      </c>
      <c r="K334" s="248" t="s">
        <v>145</v>
      </c>
      <c r="L334" s="253"/>
      <c r="M334" s="254" t="s">
        <v>19</v>
      </c>
      <c r="N334" s="255" t="s">
        <v>43</v>
      </c>
      <c r="O334" s="85"/>
      <c r="P334" s="214">
        <f>O334*H334</f>
        <v>0</v>
      </c>
      <c r="Q334" s="214">
        <v>1</v>
      </c>
      <c r="R334" s="214">
        <f>Q334*H334</f>
        <v>0.0060000000000000001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377</v>
      </c>
      <c r="AT334" s="216" t="s">
        <v>190</v>
      </c>
      <c r="AU334" s="216" t="s">
        <v>82</v>
      </c>
      <c r="AY334" s="18" t="s">
        <v>139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262</v>
      </c>
      <c r="BM334" s="216" t="s">
        <v>466</v>
      </c>
    </row>
    <row r="335" s="2" customFormat="1">
      <c r="A335" s="39"/>
      <c r="B335" s="40"/>
      <c r="C335" s="41"/>
      <c r="D335" s="218" t="s">
        <v>148</v>
      </c>
      <c r="E335" s="41"/>
      <c r="F335" s="219" t="s">
        <v>465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148</v>
      </c>
      <c r="AU335" s="18" t="s">
        <v>82</v>
      </c>
    </row>
    <row r="336" s="2" customFormat="1">
      <c r="A336" s="39"/>
      <c r="B336" s="40"/>
      <c r="C336" s="41"/>
      <c r="D336" s="223" t="s">
        <v>150</v>
      </c>
      <c r="E336" s="41"/>
      <c r="F336" s="224" t="s">
        <v>467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150</v>
      </c>
      <c r="AU336" s="18" t="s">
        <v>82</v>
      </c>
    </row>
    <row r="337" s="14" customFormat="1">
      <c r="A337" s="14"/>
      <c r="B337" s="235"/>
      <c r="C337" s="236"/>
      <c r="D337" s="218" t="s">
        <v>152</v>
      </c>
      <c r="E337" s="236"/>
      <c r="F337" s="238" t="s">
        <v>468</v>
      </c>
      <c r="G337" s="236"/>
      <c r="H337" s="239">
        <v>0.0060000000000000001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152</v>
      </c>
      <c r="AU337" s="245" t="s">
        <v>82</v>
      </c>
      <c r="AV337" s="14" t="s">
        <v>82</v>
      </c>
      <c r="AW337" s="14" t="s">
        <v>4</v>
      </c>
      <c r="AX337" s="14" t="s">
        <v>80</v>
      </c>
      <c r="AY337" s="245" t="s">
        <v>139</v>
      </c>
    </row>
    <row r="338" s="2" customFormat="1" ht="16.5" customHeight="1">
      <c r="A338" s="39"/>
      <c r="B338" s="40"/>
      <c r="C338" s="205" t="s">
        <v>398</v>
      </c>
      <c r="D338" s="205" t="s">
        <v>141</v>
      </c>
      <c r="E338" s="206" t="s">
        <v>469</v>
      </c>
      <c r="F338" s="207" t="s">
        <v>470</v>
      </c>
      <c r="G338" s="208" t="s">
        <v>207</v>
      </c>
      <c r="H338" s="209">
        <v>18</v>
      </c>
      <c r="I338" s="210"/>
      <c r="J338" s="211">
        <f>ROUND(I338*H338,2)</f>
        <v>0</v>
      </c>
      <c r="K338" s="207" t="s">
        <v>145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0.0040000000000000001</v>
      </c>
      <c r="T338" s="215">
        <f>S338*H338</f>
        <v>0.072000000000000008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262</v>
      </c>
      <c r="AT338" s="216" t="s">
        <v>141</v>
      </c>
      <c r="AU338" s="216" t="s">
        <v>82</v>
      </c>
      <c r="AY338" s="18" t="s">
        <v>139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262</v>
      </c>
      <c r="BM338" s="216" t="s">
        <v>471</v>
      </c>
    </row>
    <row r="339" s="2" customFormat="1">
      <c r="A339" s="39"/>
      <c r="B339" s="40"/>
      <c r="C339" s="41"/>
      <c r="D339" s="218" t="s">
        <v>148</v>
      </c>
      <c r="E339" s="41"/>
      <c r="F339" s="219" t="s">
        <v>472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148</v>
      </c>
      <c r="AU339" s="18" t="s">
        <v>82</v>
      </c>
    </row>
    <row r="340" s="2" customFormat="1">
      <c r="A340" s="39"/>
      <c r="B340" s="40"/>
      <c r="C340" s="41"/>
      <c r="D340" s="223" t="s">
        <v>150</v>
      </c>
      <c r="E340" s="41"/>
      <c r="F340" s="224" t="s">
        <v>473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150</v>
      </c>
      <c r="AU340" s="18" t="s">
        <v>82</v>
      </c>
    </row>
    <row r="341" s="14" customFormat="1">
      <c r="A341" s="14"/>
      <c r="B341" s="235"/>
      <c r="C341" s="236"/>
      <c r="D341" s="218" t="s">
        <v>152</v>
      </c>
      <c r="E341" s="237" t="s">
        <v>19</v>
      </c>
      <c r="F341" s="238" t="s">
        <v>279</v>
      </c>
      <c r="G341" s="236"/>
      <c r="H341" s="239">
        <v>18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152</v>
      </c>
      <c r="AU341" s="245" t="s">
        <v>82</v>
      </c>
      <c r="AV341" s="14" t="s">
        <v>82</v>
      </c>
      <c r="AW341" s="14" t="s">
        <v>33</v>
      </c>
      <c r="AX341" s="14" t="s">
        <v>80</v>
      </c>
      <c r="AY341" s="245" t="s">
        <v>139</v>
      </c>
    </row>
    <row r="342" s="2" customFormat="1" ht="24.15" customHeight="1">
      <c r="A342" s="39"/>
      <c r="B342" s="40"/>
      <c r="C342" s="205" t="s">
        <v>474</v>
      </c>
      <c r="D342" s="205" t="s">
        <v>141</v>
      </c>
      <c r="E342" s="206" t="s">
        <v>475</v>
      </c>
      <c r="F342" s="207" t="s">
        <v>476</v>
      </c>
      <c r="G342" s="208" t="s">
        <v>207</v>
      </c>
      <c r="H342" s="209">
        <v>18</v>
      </c>
      <c r="I342" s="210"/>
      <c r="J342" s="211">
        <f>ROUND(I342*H342,2)</f>
        <v>0</v>
      </c>
      <c r="K342" s="207" t="s">
        <v>145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0.00040000000000000002</v>
      </c>
      <c r="R342" s="214">
        <f>Q342*H342</f>
        <v>0.0072000000000000007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262</v>
      </c>
      <c r="AT342" s="216" t="s">
        <v>141</v>
      </c>
      <c r="AU342" s="216" t="s">
        <v>82</v>
      </c>
      <c r="AY342" s="18" t="s">
        <v>139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262</v>
      </c>
      <c r="BM342" s="216" t="s">
        <v>477</v>
      </c>
    </row>
    <row r="343" s="2" customFormat="1">
      <c r="A343" s="39"/>
      <c r="B343" s="40"/>
      <c r="C343" s="41"/>
      <c r="D343" s="218" t="s">
        <v>148</v>
      </c>
      <c r="E343" s="41"/>
      <c r="F343" s="219" t="s">
        <v>478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82</v>
      </c>
    </row>
    <row r="344" s="2" customFormat="1">
      <c r="A344" s="39"/>
      <c r="B344" s="40"/>
      <c r="C344" s="41"/>
      <c r="D344" s="223" t="s">
        <v>150</v>
      </c>
      <c r="E344" s="41"/>
      <c r="F344" s="224" t="s">
        <v>479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150</v>
      </c>
      <c r="AU344" s="18" t="s">
        <v>82</v>
      </c>
    </row>
    <row r="345" s="14" customFormat="1">
      <c r="A345" s="14"/>
      <c r="B345" s="235"/>
      <c r="C345" s="236"/>
      <c r="D345" s="218" t="s">
        <v>152</v>
      </c>
      <c r="E345" s="237" t="s">
        <v>19</v>
      </c>
      <c r="F345" s="238" t="s">
        <v>279</v>
      </c>
      <c r="G345" s="236"/>
      <c r="H345" s="239">
        <v>18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152</v>
      </c>
      <c r="AU345" s="245" t="s">
        <v>82</v>
      </c>
      <c r="AV345" s="14" t="s">
        <v>82</v>
      </c>
      <c r="AW345" s="14" t="s">
        <v>33</v>
      </c>
      <c r="AX345" s="14" t="s">
        <v>80</v>
      </c>
      <c r="AY345" s="245" t="s">
        <v>139</v>
      </c>
    </row>
    <row r="346" s="2" customFormat="1" ht="44.25" customHeight="1">
      <c r="A346" s="39"/>
      <c r="B346" s="40"/>
      <c r="C346" s="246" t="s">
        <v>480</v>
      </c>
      <c r="D346" s="246" t="s">
        <v>190</v>
      </c>
      <c r="E346" s="247" t="s">
        <v>481</v>
      </c>
      <c r="F346" s="248" t="s">
        <v>482</v>
      </c>
      <c r="G346" s="249" t="s">
        <v>207</v>
      </c>
      <c r="H346" s="250">
        <v>20.978999999999999</v>
      </c>
      <c r="I346" s="251"/>
      <c r="J346" s="252">
        <f>ROUND(I346*H346,2)</f>
        <v>0</v>
      </c>
      <c r="K346" s="248" t="s">
        <v>145</v>
      </c>
      <c r="L346" s="253"/>
      <c r="M346" s="254" t="s">
        <v>19</v>
      </c>
      <c r="N346" s="255" t="s">
        <v>43</v>
      </c>
      <c r="O346" s="85"/>
      <c r="P346" s="214">
        <f>O346*H346</f>
        <v>0</v>
      </c>
      <c r="Q346" s="214">
        <v>0.0050000000000000001</v>
      </c>
      <c r="R346" s="214">
        <f>Q346*H346</f>
        <v>0.104895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377</v>
      </c>
      <c r="AT346" s="216" t="s">
        <v>190</v>
      </c>
      <c r="AU346" s="216" t="s">
        <v>82</v>
      </c>
      <c r="AY346" s="18" t="s">
        <v>139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262</v>
      </c>
      <c r="BM346" s="216" t="s">
        <v>483</v>
      </c>
    </row>
    <row r="347" s="2" customFormat="1">
      <c r="A347" s="39"/>
      <c r="B347" s="40"/>
      <c r="C347" s="41"/>
      <c r="D347" s="218" t="s">
        <v>148</v>
      </c>
      <c r="E347" s="41"/>
      <c r="F347" s="219" t="s">
        <v>482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148</v>
      </c>
      <c r="AU347" s="18" t="s">
        <v>82</v>
      </c>
    </row>
    <row r="348" s="2" customFormat="1">
      <c r="A348" s="39"/>
      <c r="B348" s="40"/>
      <c r="C348" s="41"/>
      <c r="D348" s="223" t="s">
        <v>150</v>
      </c>
      <c r="E348" s="41"/>
      <c r="F348" s="224" t="s">
        <v>484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150</v>
      </c>
      <c r="AU348" s="18" t="s">
        <v>82</v>
      </c>
    </row>
    <row r="349" s="14" customFormat="1">
      <c r="A349" s="14"/>
      <c r="B349" s="235"/>
      <c r="C349" s="236"/>
      <c r="D349" s="218" t="s">
        <v>152</v>
      </c>
      <c r="E349" s="236"/>
      <c r="F349" s="238" t="s">
        <v>485</v>
      </c>
      <c r="G349" s="236"/>
      <c r="H349" s="239">
        <v>20.978999999999999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152</v>
      </c>
      <c r="AU349" s="245" t="s">
        <v>82</v>
      </c>
      <c r="AV349" s="14" t="s">
        <v>82</v>
      </c>
      <c r="AW349" s="14" t="s">
        <v>4</v>
      </c>
      <c r="AX349" s="14" t="s">
        <v>80</v>
      </c>
      <c r="AY349" s="245" t="s">
        <v>139</v>
      </c>
    </row>
    <row r="350" s="2" customFormat="1" ht="24.15" customHeight="1">
      <c r="A350" s="39"/>
      <c r="B350" s="40"/>
      <c r="C350" s="205" t="s">
        <v>486</v>
      </c>
      <c r="D350" s="205" t="s">
        <v>141</v>
      </c>
      <c r="E350" s="206" t="s">
        <v>487</v>
      </c>
      <c r="F350" s="207" t="s">
        <v>488</v>
      </c>
      <c r="G350" s="208" t="s">
        <v>170</v>
      </c>
      <c r="H350" s="209">
        <v>0.11799999999999999</v>
      </c>
      <c r="I350" s="210"/>
      <c r="J350" s="211">
        <f>ROUND(I350*H350,2)</f>
        <v>0</v>
      </c>
      <c r="K350" s="207" t="s">
        <v>145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262</v>
      </c>
      <c r="AT350" s="216" t="s">
        <v>141</v>
      </c>
      <c r="AU350" s="216" t="s">
        <v>82</v>
      </c>
      <c r="AY350" s="18" t="s">
        <v>139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262</v>
      </c>
      <c r="BM350" s="216" t="s">
        <v>489</v>
      </c>
    </row>
    <row r="351" s="2" customFormat="1">
      <c r="A351" s="39"/>
      <c r="B351" s="40"/>
      <c r="C351" s="41"/>
      <c r="D351" s="218" t="s">
        <v>148</v>
      </c>
      <c r="E351" s="41"/>
      <c r="F351" s="219" t="s">
        <v>490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148</v>
      </c>
      <c r="AU351" s="18" t="s">
        <v>82</v>
      </c>
    </row>
    <row r="352" s="2" customFormat="1">
      <c r="A352" s="39"/>
      <c r="B352" s="40"/>
      <c r="C352" s="41"/>
      <c r="D352" s="223" t="s">
        <v>150</v>
      </c>
      <c r="E352" s="41"/>
      <c r="F352" s="224" t="s">
        <v>491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150</v>
      </c>
      <c r="AU352" s="18" t="s">
        <v>82</v>
      </c>
    </row>
    <row r="353" s="12" customFormat="1" ht="22.8" customHeight="1">
      <c r="A353" s="12"/>
      <c r="B353" s="189"/>
      <c r="C353" s="190"/>
      <c r="D353" s="191" t="s">
        <v>71</v>
      </c>
      <c r="E353" s="203" t="s">
        <v>492</v>
      </c>
      <c r="F353" s="203" t="s">
        <v>493</v>
      </c>
      <c r="G353" s="190"/>
      <c r="H353" s="190"/>
      <c r="I353" s="193"/>
      <c r="J353" s="204">
        <f>BK353</f>
        <v>0</v>
      </c>
      <c r="K353" s="190"/>
      <c r="L353" s="195"/>
      <c r="M353" s="196"/>
      <c r="N353" s="197"/>
      <c r="O353" s="197"/>
      <c r="P353" s="198">
        <f>SUM(P354:P377)</f>
        <v>0</v>
      </c>
      <c r="Q353" s="197"/>
      <c r="R353" s="198">
        <f>SUM(R354:R377)</f>
        <v>0.052720000000000003</v>
      </c>
      <c r="S353" s="197"/>
      <c r="T353" s="199">
        <f>SUM(T354:T377)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0" t="s">
        <v>82</v>
      </c>
      <c r="AT353" s="201" t="s">
        <v>71</v>
      </c>
      <c r="AU353" s="201" t="s">
        <v>80</v>
      </c>
      <c r="AY353" s="200" t="s">
        <v>139</v>
      </c>
      <c r="BK353" s="202">
        <f>SUM(BK354:BK377)</f>
        <v>0</v>
      </c>
    </row>
    <row r="354" s="2" customFormat="1" ht="16.5" customHeight="1">
      <c r="A354" s="39"/>
      <c r="B354" s="40"/>
      <c r="C354" s="205" t="s">
        <v>494</v>
      </c>
      <c r="D354" s="205" t="s">
        <v>141</v>
      </c>
      <c r="E354" s="206" t="s">
        <v>495</v>
      </c>
      <c r="F354" s="207" t="s">
        <v>496</v>
      </c>
      <c r="G354" s="208" t="s">
        <v>200</v>
      </c>
      <c r="H354" s="209">
        <v>3</v>
      </c>
      <c r="I354" s="210"/>
      <c r="J354" s="211">
        <f>ROUND(I354*H354,2)</f>
        <v>0</v>
      </c>
      <c r="K354" s="207" t="s">
        <v>145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0.00031</v>
      </c>
      <c r="R354" s="214">
        <f>Q354*H354</f>
        <v>0.00093000000000000005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262</v>
      </c>
      <c r="AT354" s="216" t="s">
        <v>141</v>
      </c>
      <c r="AU354" s="216" t="s">
        <v>82</v>
      </c>
      <c r="AY354" s="18" t="s">
        <v>139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262</v>
      </c>
      <c r="BM354" s="216" t="s">
        <v>497</v>
      </c>
    </row>
    <row r="355" s="2" customFormat="1">
      <c r="A355" s="39"/>
      <c r="B355" s="40"/>
      <c r="C355" s="41"/>
      <c r="D355" s="218" t="s">
        <v>148</v>
      </c>
      <c r="E355" s="41"/>
      <c r="F355" s="219" t="s">
        <v>498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148</v>
      </c>
      <c r="AU355" s="18" t="s">
        <v>82</v>
      </c>
    </row>
    <row r="356" s="2" customFormat="1">
      <c r="A356" s="39"/>
      <c r="B356" s="40"/>
      <c r="C356" s="41"/>
      <c r="D356" s="223" t="s">
        <v>150</v>
      </c>
      <c r="E356" s="41"/>
      <c r="F356" s="224" t="s">
        <v>499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150</v>
      </c>
      <c r="AU356" s="18" t="s">
        <v>82</v>
      </c>
    </row>
    <row r="357" s="2" customFormat="1" ht="16.5" customHeight="1">
      <c r="A357" s="39"/>
      <c r="B357" s="40"/>
      <c r="C357" s="205" t="s">
        <v>500</v>
      </c>
      <c r="D357" s="205" t="s">
        <v>141</v>
      </c>
      <c r="E357" s="206" t="s">
        <v>501</v>
      </c>
      <c r="F357" s="207" t="s">
        <v>502</v>
      </c>
      <c r="G357" s="208" t="s">
        <v>200</v>
      </c>
      <c r="H357" s="209">
        <v>2</v>
      </c>
      <c r="I357" s="210"/>
      <c r="J357" s="211">
        <f>ROUND(I357*H357,2)</f>
        <v>0</v>
      </c>
      <c r="K357" s="207" t="s">
        <v>145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0.001</v>
      </c>
      <c r="R357" s="214">
        <f>Q357*H357</f>
        <v>0.002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262</v>
      </c>
      <c r="AT357" s="216" t="s">
        <v>141</v>
      </c>
      <c r="AU357" s="216" t="s">
        <v>82</v>
      </c>
      <c r="AY357" s="18" t="s">
        <v>139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262</v>
      </c>
      <c r="BM357" s="216" t="s">
        <v>503</v>
      </c>
    </row>
    <row r="358" s="2" customFormat="1">
      <c r="A358" s="39"/>
      <c r="B358" s="40"/>
      <c r="C358" s="41"/>
      <c r="D358" s="218" t="s">
        <v>148</v>
      </c>
      <c r="E358" s="41"/>
      <c r="F358" s="219" t="s">
        <v>504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148</v>
      </c>
      <c r="AU358" s="18" t="s">
        <v>82</v>
      </c>
    </row>
    <row r="359" s="2" customFormat="1">
      <c r="A359" s="39"/>
      <c r="B359" s="40"/>
      <c r="C359" s="41"/>
      <c r="D359" s="223" t="s">
        <v>150</v>
      </c>
      <c r="E359" s="41"/>
      <c r="F359" s="224" t="s">
        <v>505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150</v>
      </c>
      <c r="AU359" s="18" t="s">
        <v>82</v>
      </c>
    </row>
    <row r="360" s="2" customFormat="1" ht="21.75" customHeight="1">
      <c r="A360" s="39"/>
      <c r="B360" s="40"/>
      <c r="C360" s="205" t="s">
        <v>506</v>
      </c>
      <c r="D360" s="205" t="s">
        <v>141</v>
      </c>
      <c r="E360" s="206" t="s">
        <v>507</v>
      </c>
      <c r="F360" s="207" t="s">
        <v>508</v>
      </c>
      <c r="G360" s="208" t="s">
        <v>226</v>
      </c>
      <c r="H360" s="209">
        <v>30</v>
      </c>
      <c r="I360" s="210"/>
      <c r="J360" s="211">
        <f>ROUND(I360*H360,2)</f>
        <v>0</v>
      </c>
      <c r="K360" s="207" t="s">
        <v>145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0.00142</v>
      </c>
      <c r="R360" s="214">
        <f>Q360*H360</f>
        <v>0.042599999999999999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262</v>
      </c>
      <c r="AT360" s="216" t="s">
        <v>141</v>
      </c>
      <c r="AU360" s="216" t="s">
        <v>82</v>
      </c>
      <c r="AY360" s="18" t="s">
        <v>139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262</v>
      </c>
      <c r="BM360" s="216" t="s">
        <v>509</v>
      </c>
    </row>
    <row r="361" s="2" customFormat="1">
      <c r="A361" s="39"/>
      <c r="B361" s="40"/>
      <c r="C361" s="41"/>
      <c r="D361" s="218" t="s">
        <v>148</v>
      </c>
      <c r="E361" s="41"/>
      <c r="F361" s="219" t="s">
        <v>510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148</v>
      </c>
      <c r="AU361" s="18" t="s">
        <v>82</v>
      </c>
    </row>
    <row r="362" s="2" customFormat="1">
      <c r="A362" s="39"/>
      <c r="B362" s="40"/>
      <c r="C362" s="41"/>
      <c r="D362" s="223" t="s">
        <v>150</v>
      </c>
      <c r="E362" s="41"/>
      <c r="F362" s="224" t="s">
        <v>511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150</v>
      </c>
      <c r="AU362" s="18" t="s">
        <v>82</v>
      </c>
    </row>
    <row r="363" s="2" customFormat="1" ht="16.5" customHeight="1">
      <c r="A363" s="39"/>
      <c r="B363" s="40"/>
      <c r="C363" s="205" t="s">
        <v>512</v>
      </c>
      <c r="D363" s="205" t="s">
        <v>141</v>
      </c>
      <c r="E363" s="206" t="s">
        <v>513</v>
      </c>
      <c r="F363" s="207" t="s">
        <v>514</v>
      </c>
      <c r="G363" s="208" t="s">
        <v>226</v>
      </c>
      <c r="H363" s="209">
        <v>5</v>
      </c>
      <c r="I363" s="210"/>
      <c r="J363" s="211">
        <f>ROUND(I363*H363,2)</f>
        <v>0</v>
      </c>
      <c r="K363" s="207" t="s">
        <v>145</v>
      </c>
      <c r="L363" s="45"/>
      <c r="M363" s="212" t="s">
        <v>19</v>
      </c>
      <c r="N363" s="213" t="s">
        <v>43</v>
      </c>
      <c r="O363" s="85"/>
      <c r="P363" s="214">
        <f>O363*H363</f>
        <v>0</v>
      </c>
      <c r="Q363" s="214">
        <v>0.00040999999999999999</v>
      </c>
      <c r="R363" s="214">
        <f>Q363*H363</f>
        <v>0.0020499999999999997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262</v>
      </c>
      <c r="AT363" s="216" t="s">
        <v>141</v>
      </c>
      <c r="AU363" s="216" t="s">
        <v>82</v>
      </c>
      <c r="AY363" s="18" t="s">
        <v>139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262</v>
      </c>
      <c r="BM363" s="216" t="s">
        <v>515</v>
      </c>
    </row>
    <row r="364" s="2" customFormat="1">
      <c r="A364" s="39"/>
      <c r="B364" s="40"/>
      <c r="C364" s="41"/>
      <c r="D364" s="218" t="s">
        <v>148</v>
      </c>
      <c r="E364" s="41"/>
      <c r="F364" s="219" t="s">
        <v>516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82</v>
      </c>
    </row>
    <row r="365" s="2" customFormat="1">
      <c r="A365" s="39"/>
      <c r="B365" s="40"/>
      <c r="C365" s="41"/>
      <c r="D365" s="223" t="s">
        <v>150</v>
      </c>
      <c r="E365" s="41"/>
      <c r="F365" s="224" t="s">
        <v>517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150</v>
      </c>
      <c r="AU365" s="18" t="s">
        <v>82</v>
      </c>
    </row>
    <row r="366" s="2" customFormat="1" ht="16.5" customHeight="1">
      <c r="A366" s="39"/>
      <c r="B366" s="40"/>
      <c r="C366" s="205" t="s">
        <v>518</v>
      </c>
      <c r="D366" s="205" t="s">
        <v>141</v>
      </c>
      <c r="E366" s="206" t="s">
        <v>519</v>
      </c>
      <c r="F366" s="207" t="s">
        <v>520</v>
      </c>
      <c r="G366" s="208" t="s">
        <v>226</v>
      </c>
      <c r="H366" s="209">
        <v>10</v>
      </c>
      <c r="I366" s="210"/>
      <c r="J366" s="211">
        <f>ROUND(I366*H366,2)</f>
        <v>0</v>
      </c>
      <c r="K366" s="207" t="s">
        <v>145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0.00048000000000000001</v>
      </c>
      <c r="R366" s="214">
        <f>Q366*H366</f>
        <v>0.0048000000000000004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262</v>
      </c>
      <c r="AT366" s="216" t="s">
        <v>141</v>
      </c>
      <c r="AU366" s="216" t="s">
        <v>82</v>
      </c>
      <c r="AY366" s="18" t="s">
        <v>139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262</v>
      </c>
      <c r="BM366" s="216" t="s">
        <v>521</v>
      </c>
    </row>
    <row r="367" s="2" customFormat="1">
      <c r="A367" s="39"/>
      <c r="B367" s="40"/>
      <c r="C367" s="41"/>
      <c r="D367" s="218" t="s">
        <v>148</v>
      </c>
      <c r="E367" s="41"/>
      <c r="F367" s="219" t="s">
        <v>522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148</v>
      </c>
      <c r="AU367" s="18" t="s">
        <v>82</v>
      </c>
    </row>
    <row r="368" s="2" customFormat="1">
      <c r="A368" s="39"/>
      <c r="B368" s="40"/>
      <c r="C368" s="41"/>
      <c r="D368" s="223" t="s">
        <v>150</v>
      </c>
      <c r="E368" s="41"/>
      <c r="F368" s="224" t="s">
        <v>523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82</v>
      </c>
    </row>
    <row r="369" s="2" customFormat="1" ht="24.15" customHeight="1">
      <c r="A369" s="39"/>
      <c r="B369" s="40"/>
      <c r="C369" s="205" t="s">
        <v>524</v>
      </c>
      <c r="D369" s="205" t="s">
        <v>141</v>
      </c>
      <c r="E369" s="206" t="s">
        <v>525</v>
      </c>
      <c r="F369" s="207" t="s">
        <v>526</v>
      </c>
      <c r="G369" s="208" t="s">
        <v>200</v>
      </c>
      <c r="H369" s="209">
        <v>1</v>
      </c>
      <c r="I369" s="210"/>
      <c r="J369" s="211">
        <f>ROUND(I369*H369,2)</f>
        <v>0</v>
      </c>
      <c r="K369" s="207" t="s">
        <v>145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0.00034000000000000002</v>
      </c>
      <c r="R369" s="214">
        <f>Q369*H369</f>
        <v>0.00034000000000000002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262</v>
      </c>
      <c r="AT369" s="216" t="s">
        <v>141</v>
      </c>
      <c r="AU369" s="216" t="s">
        <v>82</v>
      </c>
      <c r="AY369" s="18" t="s">
        <v>139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262</v>
      </c>
      <c r="BM369" s="216" t="s">
        <v>527</v>
      </c>
    </row>
    <row r="370" s="2" customFormat="1">
      <c r="A370" s="39"/>
      <c r="B370" s="40"/>
      <c r="C370" s="41"/>
      <c r="D370" s="218" t="s">
        <v>148</v>
      </c>
      <c r="E370" s="41"/>
      <c r="F370" s="219" t="s">
        <v>528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148</v>
      </c>
      <c r="AU370" s="18" t="s">
        <v>82</v>
      </c>
    </row>
    <row r="371" s="2" customFormat="1">
      <c r="A371" s="39"/>
      <c r="B371" s="40"/>
      <c r="C371" s="41"/>
      <c r="D371" s="223" t="s">
        <v>150</v>
      </c>
      <c r="E371" s="41"/>
      <c r="F371" s="224" t="s">
        <v>529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150</v>
      </c>
      <c r="AU371" s="18" t="s">
        <v>82</v>
      </c>
    </row>
    <row r="372" s="2" customFormat="1" ht="21.75" customHeight="1">
      <c r="A372" s="39"/>
      <c r="B372" s="40"/>
      <c r="C372" s="205" t="s">
        <v>530</v>
      </c>
      <c r="D372" s="205" t="s">
        <v>141</v>
      </c>
      <c r="E372" s="206" t="s">
        <v>531</v>
      </c>
      <c r="F372" s="207" t="s">
        <v>532</v>
      </c>
      <c r="G372" s="208" t="s">
        <v>226</v>
      </c>
      <c r="H372" s="209">
        <v>45</v>
      </c>
      <c r="I372" s="210"/>
      <c r="J372" s="211">
        <f>ROUND(I372*H372,2)</f>
        <v>0</v>
      </c>
      <c r="K372" s="207" t="s">
        <v>145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262</v>
      </c>
      <c r="AT372" s="216" t="s">
        <v>141</v>
      </c>
      <c r="AU372" s="216" t="s">
        <v>82</v>
      </c>
      <c r="AY372" s="18" t="s">
        <v>139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262</v>
      </c>
      <c r="BM372" s="216" t="s">
        <v>533</v>
      </c>
    </row>
    <row r="373" s="2" customFormat="1">
      <c r="A373" s="39"/>
      <c r="B373" s="40"/>
      <c r="C373" s="41"/>
      <c r="D373" s="218" t="s">
        <v>148</v>
      </c>
      <c r="E373" s="41"/>
      <c r="F373" s="219" t="s">
        <v>534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148</v>
      </c>
      <c r="AU373" s="18" t="s">
        <v>82</v>
      </c>
    </row>
    <row r="374" s="2" customFormat="1">
      <c r="A374" s="39"/>
      <c r="B374" s="40"/>
      <c r="C374" s="41"/>
      <c r="D374" s="223" t="s">
        <v>150</v>
      </c>
      <c r="E374" s="41"/>
      <c r="F374" s="224" t="s">
        <v>535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150</v>
      </c>
      <c r="AU374" s="18" t="s">
        <v>82</v>
      </c>
    </row>
    <row r="375" s="2" customFormat="1" ht="24.15" customHeight="1">
      <c r="A375" s="39"/>
      <c r="B375" s="40"/>
      <c r="C375" s="205" t="s">
        <v>536</v>
      </c>
      <c r="D375" s="205" t="s">
        <v>141</v>
      </c>
      <c r="E375" s="206" t="s">
        <v>537</v>
      </c>
      <c r="F375" s="207" t="s">
        <v>538</v>
      </c>
      <c r="G375" s="208" t="s">
        <v>170</v>
      </c>
      <c r="H375" s="209">
        <v>0.052999999999999998</v>
      </c>
      <c r="I375" s="210"/>
      <c r="J375" s="211">
        <f>ROUND(I375*H375,2)</f>
        <v>0</v>
      </c>
      <c r="K375" s="207" t="s">
        <v>145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262</v>
      </c>
      <c r="AT375" s="216" t="s">
        <v>141</v>
      </c>
      <c r="AU375" s="216" t="s">
        <v>82</v>
      </c>
      <c r="AY375" s="18" t="s">
        <v>139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262</v>
      </c>
      <c r="BM375" s="216" t="s">
        <v>539</v>
      </c>
    </row>
    <row r="376" s="2" customFormat="1">
      <c r="A376" s="39"/>
      <c r="B376" s="40"/>
      <c r="C376" s="41"/>
      <c r="D376" s="218" t="s">
        <v>148</v>
      </c>
      <c r="E376" s="41"/>
      <c r="F376" s="219" t="s">
        <v>540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148</v>
      </c>
      <c r="AU376" s="18" t="s">
        <v>82</v>
      </c>
    </row>
    <row r="377" s="2" customFormat="1">
      <c r="A377" s="39"/>
      <c r="B377" s="40"/>
      <c r="C377" s="41"/>
      <c r="D377" s="223" t="s">
        <v>150</v>
      </c>
      <c r="E377" s="41"/>
      <c r="F377" s="224" t="s">
        <v>541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150</v>
      </c>
      <c r="AU377" s="18" t="s">
        <v>82</v>
      </c>
    </row>
    <row r="378" s="12" customFormat="1" ht="22.8" customHeight="1">
      <c r="A378" s="12"/>
      <c r="B378" s="189"/>
      <c r="C378" s="190"/>
      <c r="D378" s="191" t="s">
        <v>71</v>
      </c>
      <c r="E378" s="203" t="s">
        <v>542</v>
      </c>
      <c r="F378" s="203" t="s">
        <v>543</v>
      </c>
      <c r="G378" s="190"/>
      <c r="H378" s="190"/>
      <c r="I378" s="193"/>
      <c r="J378" s="204">
        <f>BK378</f>
        <v>0</v>
      </c>
      <c r="K378" s="190"/>
      <c r="L378" s="195"/>
      <c r="M378" s="196"/>
      <c r="N378" s="197"/>
      <c r="O378" s="197"/>
      <c r="P378" s="198">
        <f>SUM(P379:P399)</f>
        <v>0</v>
      </c>
      <c r="Q378" s="197"/>
      <c r="R378" s="198">
        <f>SUM(R379:R399)</f>
        <v>0.046460000000000008</v>
      </c>
      <c r="S378" s="197"/>
      <c r="T378" s="199">
        <f>SUM(T379:T399)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0" t="s">
        <v>82</v>
      </c>
      <c r="AT378" s="201" t="s">
        <v>71</v>
      </c>
      <c r="AU378" s="201" t="s">
        <v>80</v>
      </c>
      <c r="AY378" s="200" t="s">
        <v>139</v>
      </c>
      <c r="BK378" s="202">
        <f>SUM(BK379:BK399)</f>
        <v>0</v>
      </c>
    </row>
    <row r="379" s="2" customFormat="1" ht="24.15" customHeight="1">
      <c r="A379" s="39"/>
      <c r="B379" s="40"/>
      <c r="C379" s="205" t="s">
        <v>544</v>
      </c>
      <c r="D379" s="205" t="s">
        <v>141</v>
      </c>
      <c r="E379" s="206" t="s">
        <v>545</v>
      </c>
      <c r="F379" s="207" t="s">
        <v>546</v>
      </c>
      <c r="G379" s="208" t="s">
        <v>547</v>
      </c>
      <c r="H379" s="209">
        <v>1</v>
      </c>
      <c r="I379" s="210"/>
      <c r="J379" s="211">
        <f>ROUND(I379*H379,2)</f>
        <v>0</v>
      </c>
      <c r="K379" s="207" t="s">
        <v>145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0.0033600000000000001</v>
      </c>
      <c r="R379" s="214">
        <f>Q379*H379</f>
        <v>0.0033600000000000001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262</v>
      </c>
      <c r="AT379" s="216" t="s">
        <v>141</v>
      </c>
      <c r="AU379" s="216" t="s">
        <v>82</v>
      </c>
      <c r="AY379" s="18" t="s">
        <v>139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262</v>
      </c>
      <c r="BM379" s="216" t="s">
        <v>548</v>
      </c>
    </row>
    <row r="380" s="2" customFormat="1">
      <c r="A380" s="39"/>
      <c r="B380" s="40"/>
      <c r="C380" s="41"/>
      <c r="D380" s="218" t="s">
        <v>148</v>
      </c>
      <c r="E380" s="41"/>
      <c r="F380" s="219" t="s">
        <v>549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148</v>
      </c>
      <c r="AU380" s="18" t="s">
        <v>82</v>
      </c>
    </row>
    <row r="381" s="2" customFormat="1">
      <c r="A381" s="39"/>
      <c r="B381" s="40"/>
      <c r="C381" s="41"/>
      <c r="D381" s="223" t="s">
        <v>150</v>
      </c>
      <c r="E381" s="41"/>
      <c r="F381" s="224" t="s">
        <v>550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150</v>
      </c>
      <c r="AU381" s="18" t="s">
        <v>82</v>
      </c>
    </row>
    <row r="382" s="2" customFormat="1" ht="24.15" customHeight="1">
      <c r="A382" s="39"/>
      <c r="B382" s="40"/>
      <c r="C382" s="205" t="s">
        <v>551</v>
      </c>
      <c r="D382" s="205" t="s">
        <v>141</v>
      </c>
      <c r="E382" s="206" t="s">
        <v>552</v>
      </c>
      <c r="F382" s="207" t="s">
        <v>553</v>
      </c>
      <c r="G382" s="208" t="s">
        <v>226</v>
      </c>
      <c r="H382" s="209">
        <v>40</v>
      </c>
      <c r="I382" s="210"/>
      <c r="J382" s="211">
        <f>ROUND(I382*H382,2)</f>
        <v>0</v>
      </c>
      <c r="K382" s="207" t="s">
        <v>145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0.00084000000000000003</v>
      </c>
      <c r="R382" s="214">
        <f>Q382*H382</f>
        <v>0.033600000000000005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262</v>
      </c>
      <c r="AT382" s="216" t="s">
        <v>141</v>
      </c>
      <c r="AU382" s="216" t="s">
        <v>82</v>
      </c>
      <c r="AY382" s="18" t="s">
        <v>139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262</v>
      </c>
      <c r="BM382" s="216" t="s">
        <v>554</v>
      </c>
    </row>
    <row r="383" s="2" customFormat="1">
      <c r="A383" s="39"/>
      <c r="B383" s="40"/>
      <c r="C383" s="41"/>
      <c r="D383" s="218" t="s">
        <v>148</v>
      </c>
      <c r="E383" s="41"/>
      <c r="F383" s="219" t="s">
        <v>555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82</v>
      </c>
    </row>
    <row r="384" s="2" customFormat="1">
      <c r="A384" s="39"/>
      <c r="B384" s="40"/>
      <c r="C384" s="41"/>
      <c r="D384" s="223" t="s">
        <v>150</v>
      </c>
      <c r="E384" s="41"/>
      <c r="F384" s="224" t="s">
        <v>556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82</v>
      </c>
    </row>
    <row r="385" s="2" customFormat="1" ht="24.15" customHeight="1">
      <c r="A385" s="39"/>
      <c r="B385" s="40"/>
      <c r="C385" s="205" t="s">
        <v>557</v>
      </c>
      <c r="D385" s="205" t="s">
        <v>141</v>
      </c>
      <c r="E385" s="206" t="s">
        <v>558</v>
      </c>
      <c r="F385" s="207" t="s">
        <v>559</v>
      </c>
      <c r="G385" s="208" t="s">
        <v>226</v>
      </c>
      <c r="H385" s="209">
        <v>5</v>
      </c>
      <c r="I385" s="210"/>
      <c r="J385" s="211">
        <f>ROUND(I385*H385,2)</f>
        <v>0</v>
      </c>
      <c r="K385" s="207" t="s">
        <v>145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0.00116</v>
      </c>
      <c r="R385" s="214">
        <f>Q385*H385</f>
        <v>0.0057999999999999996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262</v>
      </c>
      <c r="AT385" s="216" t="s">
        <v>141</v>
      </c>
      <c r="AU385" s="216" t="s">
        <v>82</v>
      </c>
      <c r="AY385" s="18" t="s">
        <v>139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80</v>
      </c>
      <c r="BK385" s="217">
        <f>ROUND(I385*H385,2)</f>
        <v>0</v>
      </c>
      <c r="BL385" s="18" t="s">
        <v>262</v>
      </c>
      <c r="BM385" s="216" t="s">
        <v>560</v>
      </c>
    </row>
    <row r="386" s="2" customFormat="1">
      <c r="A386" s="39"/>
      <c r="B386" s="40"/>
      <c r="C386" s="41"/>
      <c r="D386" s="218" t="s">
        <v>148</v>
      </c>
      <c r="E386" s="41"/>
      <c r="F386" s="219" t="s">
        <v>561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148</v>
      </c>
      <c r="AU386" s="18" t="s">
        <v>82</v>
      </c>
    </row>
    <row r="387" s="2" customFormat="1">
      <c r="A387" s="39"/>
      <c r="B387" s="40"/>
      <c r="C387" s="41"/>
      <c r="D387" s="223" t="s">
        <v>150</v>
      </c>
      <c r="E387" s="41"/>
      <c r="F387" s="224" t="s">
        <v>562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150</v>
      </c>
      <c r="AU387" s="18" t="s">
        <v>82</v>
      </c>
    </row>
    <row r="388" s="2" customFormat="1" ht="37.8" customHeight="1">
      <c r="A388" s="39"/>
      <c r="B388" s="40"/>
      <c r="C388" s="205" t="s">
        <v>563</v>
      </c>
      <c r="D388" s="205" t="s">
        <v>141</v>
      </c>
      <c r="E388" s="206" t="s">
        <v>564</v>
      </c>
      <c r="F388" s="207" t="s">
        <v>565</v>
      </c>
      <c r="G388" s="208" t="s">
        <v>226</v>
      </c>
      <c r="H388" s="209">
        <v>40</v>
      </c>
      <c r="I388" s="210"/>
      <c r="J388" s="211">
        <f>ROUND(I388*H388,2)</f>
        <v>0</v>
      </c>
      <c r="K388" s="207" t="s">
        <v>145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6.9999999999999994E-05</v>
      </c>
      <c r="R388" s="214">
        <f>Q388*H388</f>
        <v>0.0027999999999999995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262</v>
      </c>
      <c r="AT388" s="216" t="s">
        <v>141</v>
      </c>
      <c r="AU388" s="216" t="s">
        <v>82</v>
      </c>
      <c r="AY388" s="18" t="s">
        <v>139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262</v>
      </c>
      <c r="BM388" s="216" t="s">
        <v>566</v>
      </c>
    </row>
    <row r="389" s="2" customFormat="1">
      <c r="A389" s="39"/>
      <c r="B389" s="40"/>
      <c r="C389" s="41"/>
      <c r="D389" s="218" t="s">
        <v>148</v>
      </c>
      <c r="E389" s="41"/>
      <c r="F389" s="219" t="s">
        <v>567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82</v>
      </c>
    </row>
    <row r="390" s="2" customFormat="1">
      <c r="A390" s="39"/>
      <c r="B390" s="40"/>
      <c r="C390" s="41"/>
      <c r="D390" s="223" t="s">
        <v>150</v>
      </c>
      <c r="E390" s="41"/>
      <c r="F390" s="224" t="s">
        <v>568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150</v>
      </c>
      <c r="AU390" s="18" t="s">
        <v>82</v>
      </c>
    </row>
    <row r="391" s="2" customFormat="1" ht="37.8" customHeight="1">
      <c r="A391" s="39"/>
      <c r="B391" s="40"/>
      <c r="C391" s="205" t="s">
        <v>569</v>
      </c>
      <c r="D391" s="205" t="s">
        <v>141</v>
      </c>
      <c r="E391" s="206" t="s">
        <v>570</v>
      </c>
      <c r="F391" s="207" t="s">
        <v>571</v>
      </c>
      <c r="G391" s="208" t="s">
        <v>226</v>
      </c>
      <c r="H391" s="209">
        <v>5</v>
      </c>
      <c r="I391" s="210"/>
      <c r="J391" s="211">
        <f>ROUND(I391*H391,2)</f>
        <v>0</v>
      </c>
      <c r="K391" s="207" t="s">
        <v>145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9.0000000000000006E-05</v>
      </c>
      <c r="R391" s="214">
        <f>Q391*H391</f>
        <v>0.00045000000000000004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262</v>
      </c>
      <c r="AT391" s="216" t="s">
        <v>141</v>
      </c>
      <c r="AU391" s="216" t="s">
        <v>82</v>
      </c>
      <c r="AY391" s="18" t="s">
        <v>139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262</v>
      </c>
      <c r="BM391" s="216" t="s">
        <v>572</v>
      </c>
    </row>
    <row r="392" s="2" customFormat="1">
      <c r="A392" s="39"/>
      <c r="B392" s="40"/>
      <c r="C392" s="41"/>
      <c r="D392" s="218" t="s">
        <v>148</v>
      </c>
      <c r="E392" s="41"/>
      <c r="F392" s="219" t="s">
        <v>573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148</v>
      </c>
      <c r="AU392" s="18" t="s">
        <v>82</v>
      </c>
    </row>
    <row r="393" s="2" customFormat="1">
      <c r="A393" s="39"/>
      <c r="B393" s="40"/>
      <c r="C393" s="41"/>
      <c r="D393" s="223" t="s">
        <v>150</v>
      </c>
      <c r="E393" s="41"/>
      <c r="F393" s="224" t="s">
        <v>574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150</v>
      </c>
      <c r="AU393" s="18" t="s">
        <v>82</v>
      </c>
    </row>
    <row r="394" s="2" customFormat="1" ht="21.75" customHeight="1">
      <c r="A394" s="39"/>
      <c r="B394" s="40"/>
      <c r="C394" s="205" t="s">
        <v>575</v>
      </c>
      <c r="D394" s="205" t="s">
        <v>141</v>
      </c>
      <c r="E394" s="206" t="s">
        <v>576</v>
      </c>
      <c r="F394" s="207" t="s">
        <v>577</v>
      </c>
      <c r="G394" s="208" t="s">
        <v>226</v>
      </c>
      <c r="H394" s="209">
        <v>45</v>
      </c>
      <c r="I394" s="210"/>
      <c r="J394" s="211">
        <f>ROUND(I394*H394,2)</f>
        <v>0</v>
      </c>
      <c r="K394" s="207" t="s">
        <v>145</v>
      </c>
      <c r="L394" s="45"/>
      <c r="M394" s="212" t="s">
        <v>19</v>
      </c>
      <c r="N394" s="213" t="s">
        <v>43</v>
      </c>
      <c r="O394" s="85"/>
      <c r="P394" s="214">
        <f>O394*H394</f>
        <v>0</v>
      </c>
      <c r="Q394" s="214">
        <v>1.0000000000000001E-05</v>
      </c>
      <c r="R394" s="214">
        <f>Q394*H394</f>
        <v>0.00045000000000000004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262</v>
      </c>
      <c r="AT394" s="216" t="s">
        <v>141</v>
      </c>
      <c r="AU394" s="216" t="s">
        <v>82</v>
      </c>
      <c r="AY394" s="18" t="s">
        <v>139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80</v>
      </c>
      <c r="BK394" s="217">
        <f>ROUND(I394*H394,2)</f>
        <v>0</v>
      </c>
      <c r="BL394" s="18" t="s">
        <v>262</v>
      </c>
      <c r="BM394" s="216" t="s">
        <v>578</v>
      </c>
    </row>
    <row r="395" s="2" customFormat="1">
      <c r="A395" s="39"/>
      <c r="B395" s="40"/>
      <c r="C395" s="41"/>
      <c r="D395" s="218" t="s">
        <v>148</v>
      </c>
      <c r="E395" s="41"/>
      <c r="F395" s="219" t="s">
        <v>579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148</v>
      </c>
      <c r="AU395" s="18" t="s">
        <v>82</v>
      </c>
    </row>
    <row r="396" s="2" customFormat="1">
      <c r="A396" s="39"/>
      <c r="B396" s="40"/>
      <c r="C396" s="41"/>
      <c r="D396" s="223" t="s">
        <v>150</v>
      </c>
      <c r="E396" s="41"/>
      <c r="F396" s="224" t="s">
        <v>580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150</v>
      </c>
      <c r="AU396" s="18" t="s">
        <v>82</v>
      </c>
    </row>
    <row r="397" s="2" customFormat="1" ht="24.15" customHeight="1">
      <c r="A397" s="39"/>
      <c r="B397" s="40"/>
      <c r="C397" s="205" t="s">
        <v>581</v>
      </c>
      <c r="D397" s="205" t="s">
        <v>141</v>
      </c>
      <c r="E397" s="206" t="s">
        <v>582</v>
      </c>
      <c r="F397" s="207" t="s">
        <v>583</v>
      </c>
      <c r="G397" s="208" t="s">
        <v>170</v>
      </c>
      <c r="H397" s="209">
        <v>0.045999999999999999</v>
      </c>
      <c r="I397" s="210"/>
      <c r="J397" s="211">
        <f>ROUND(I397*H397,2)</f>
        <v>0</v>
      </c>
      <c r="K397" s="207" t="s">
        <v>145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262</v>
      </c>
      <c r="AT397" s="216" t="s">
        <v>141</v>
      </c>
      <c r="AU397" s="216" t="s">
        <v>82</v>
      </c>
      <c r="AY397" s="18" t="s">
        <v>139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262</v>
      </c>
      <c r="BM397" s="216" t="s">
        <v>584</v>
      </c>
    </row>
    <row r="398" s="2" customFormat="1">
      <c r="A398" s="39"/>
      <c r="B398" s="40"/>
      <c r="C398" s="41"/>
      <c r="D398" s="218" t="s">
        <v>148</v>
      </c>
      <c r="E398" s="41"/>
      <c r="F398" s="219" t="s">
        <v>585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148</v>
      </c>
      <c r="AU398" s="18" t="s">
        <v>82</v>
      </c>
    </row>
    <row r="399" s="2" customFormat="1">
      <c r="A399" s="39"/>
      <c r="B399" s="40"/>
      <c r="C399" s="41"/>
      <c r="D399" s="223" t="s">
        <v>150</v>
      </c>
      <c r="E399" s="41"/>
      <c r="F399" s="224" t="s">
        <v>586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150</v>
      </c>
      <c r="AU399" s="18" t="s">
        <v>82</v>
      </c>
    </row>
    <row r="400" s="12" customFormat="1" ht="22.8" customHeight="1">
      <c r="A400" s="12"/>
      <c r="B400" s="189"/>
      <c r="C400" s="190"/>
      <c r="D400" s="191" t="s">
        <v>71</v>
      </c>
      <c r="E400" s="203" t="s">
        <v>587</v>
      </c>
      <c r="F400" s="203" t="s">
        <v>588</v>
      </c>
      <c r="G400" s="190"/>
      <c r="H400" s="190"/>
      <c r="I400" s="193"/>
      <c r="J400" s="204">
        <f>BK400</f>
        <v>0</v>
      </c>
      <c r="K400" s="190"/>
      <c r="L400" s="195"/>
      <c r="M400" s="196"/>
      <c r="N400" s="197"/>
      <c r="O400" s="197"/>
      <c r="P400" s="198">
        <f>SUM(P401:P426)</f>
        <v>0</v>
      </c>
      <c r="Q400" s="197"/>
      <c r="R400" s="198">
        <f>SUM(R401:R426)</f>
        <v>0.096309999999999993</v>
      </c>
      <c r="S400" s="197"/>
      <c r="T400" s="199">
        <f>SUM(T401:T426)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0" t="s">
        <v>82</v>
      </c>
      <c r="AT400" s="201" t="s">
        <v>71</v>
      </c>
      <c r="AU400" s="201" t="s">
        <v>80</v>
      </c>
      <c r="AY400" s="200" t="s">
        <v>139</v>
      </c>
      <c r="BK400" s="202">
        <f>SUM(BK401:BK426)</f>
        <v>0</v>
      </c>
    </row>
    <row r="401" s="2" customFormat="1" ht="24.15" customHeight="1">
      <c r="A401" s="39"/>
      <c r="B401" s="40"/>
      <c r="C401" s="205" t="s">
        <v>589</v>
      </c>
      <c r="D401" s="205" t="s">
        <v>141</v>
      </c>
      <c r="E401" s="206" t="s">
        <v>590</v>
      </c>
      <c r="F401" s="207" t="s">
        <v>591</v>
      </c>
      <c r="G401" s="208" t="s">
        <v>547</v>
      </c>
      <c r="H401" s="209">
        <v>1</v>
      </c>
      <c r="I401" s="210"/>
      <c r="J401" s="211">
        <f>ROUND(I401*H401,2)</f>
        <v>0</v>
      </c>
      <c r="K401" s="207" t="s">
        <v>145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0.02223</v>
      </c>
      <c r="R401" s="214">
        <f>Q401*H401</f>
        <v>0.02223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262</v>
      </c>
      <c r="AT401" s="216" t="s">
        <v>141</v>
      </c>
      <c r="AU401" s="216" t="s">
        <v>82</v>
      </c>
      <c r="AY401" s="18" t="s">
        <v>139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262</v>
      </c>
      <c r="BM401" s="216" t="s">
        <v>592</v>
      </c>
    </row>
    <row r="402" s="2" customFormat="1">
      <c r="A402" s="39"/>
      <c r="B402" s="40"/>
      <c r="C402" s="41"/>
      <c r="D402" s="218" t="s">
        <v>148</v>
      </c>
      <c r="E402" s="41"/>
      <c r="F402" s="219" t="s">
        <v>593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148</v>
      </c>
      <c r="AU402" s="18" t="s">
        <v>82</v>
      </c>
    </row>
    <row r="403" s="2" customFormat="1">
      <c r="A403" s="39"/>
      <c r="B403" s="40"/>
      <c r="C403" s="41"/>
      <c r="D403" s="223" t="s">
        <v>150</v>
      </c>
      <c r="E403" s="41"/>
      <c r="F403" s="224" t="s">
        <v>594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150</v>
      </c>
      <c r="AU403" s="18" t="s">
        <v>82</v>
      </c>
    </row>
    <row r="404" s="2" customFormat="1" ht="33" customHeight="1">
      <c r="A404" s="39"/>
      <c r="B404" s="40"/>
      <c r="C404" s="205" t="s">
        <v>595</v>
      </c>
      <c r="D404" s="205" t="s">
        <v>141</v>
      </c>
      <c r="E404" s="206" t="s">
        <v>596</v>
      </c>
      <c r="F404" s="207" t="s">
        <v>597</v>
      </c>
      <c r="G404" s="208" t="s">
        <v>547</v>
      </c>
      <c r="H404" s="209">
        <v>4</v>
      </c>
      <c r="I404" s="210"/>
      <c r="J404" s="211">
        <f>ROUND(I404*H404,2)</f>
        <v>0</v>
      </c>
      <c r="K404" s="207" t="s">
        <v>145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0.0049300000000000004</v>
      </c>
      <c r="R404" s="214">
        <f>Q404*H404</f>
        <v>0.019720000000000001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262</v>
      </c>
      <c r="AT404" s="216" t="s">
        <v>141</v>
      </c>
      <c r="AU404" s="216" t="s">
        <v>82</v>
      </c>
      <c r="AY404" s="18" t="s">
        <v>139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262</v>
      </c>
      <c r="BM404" s="216" t="s">
        <v>598</v>
      </c>
    </row>
    <row r="405" s="2" customFormat="1">
      <c r="A405" s="39"/>
      <c r="B405" s="40"/>
      <c r="C405" s="41"/>
      <c r="D405" s="218" t="s">
        <v>148</v>
      </c>
      <c r="E405" s="41"/>
      <c r="F405" s="219" t="s">
        <v>599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148</v>
      </c>
      <c r="AU405" s="18" t="s">
        <v>82</v>
      </c>
    </row>
    <row r="406" s="2" customFormat="1">
      <c r="A406" s="39"/>
      <c r="B406" s="40"/>
      <c r="C406" s="41"/>
      <c r="D406" s="223" t="s">
        <v>150</v>
      </c>
      <c r="E406" s="41"/>
      <c r="F406" s="224" t="s">
        <v>600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150</v>
      </c>
      <c r="AU406" s="18" t="s">
        <v>82</v>
      </c>
    </row>
    <row r="407" s="2" customFormat="1" ht="24.15" customHeight="1">
      <c r="A407" s="39"/>
      <c r="B407" s="40"/>
      <c r="C407" s="205" t="s">
        <v>601</v>
      </c>
      <c r="D407" s="205" t="s">
        <v>141</v>
      </c>
      <c r="E407" s="206" t="s">
        <v>602</v>
      </c>
      <c r="F407" s="207" t="s">
        <v>603</v>
      </c>
      <c r="G407" s="208" t="s">
        <v>547</v>
      </c>
      <c r="H407" s="209">
        <v>4</v>
      </c>
      <c r="I407" s="210"/>
      <c r="J407" s="211">
        <f>ROUND(I407*H407,2)</f>
        <v>0</v>
      </c>
      <c r="K407" s="207" t="s">
        <v>145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0.010659999999999999</v>
      </c>
      <c r="R407" s="214">
        <f>Q407*H407</f>
        <v>0.042639999999999997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262</v>
      </c>
      <c r="AT407" s="216" t="s">
        <v>141</v>
      </c>
      <c r="AU407" s="216" t="s">
        <v>82</v>
      </c>
      <c r="AY407" s="18" t="s">
        <v>139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262</v>
      </c>
      <c r="BM407" s="216" t="s">
        <v>604</v>
      </c>
    </row>
    <row r="408" s="2" customFormat="1">
      <c r="A408" s="39"/>
      <c r="B408" s="40"/>
      <c r="C408" s="41"/>
      <c r="D408" s="218" t="s">
        <v>148</v>
      </c>
      <c r="E408" s="41"/>
      <c r="F408" s="219" t="s">
        <v>605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148</v>
      </c>
      <c r="AU408" s="18" t="s">
        <v>82</v>
      </c>
    </row>
    <row r="409" s="2" customFormat="1">
      <c r="A409" s="39"/>
      <c r="B409" s="40"/>
      <c r="C409" s="41"/>
      <c r="D409" s="223" t="s">
        <v>150</v>
      </c>
      <c r="E409" s="41"/>
      <c r="F409" s="224" t="s">
        <v>606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150</v>
      </c>
      <c r="AU409" s="18" t="s">
        <v>82</v>
      </c>
    </row>
    <row r="410" s="2" customFormat="1" ht="21.75" customHeight="1">
      <c r="A410" s="39"/>
      <c r="B410" s="40"/>
      <c r="C410" s="205" t="s">
        <v>607</v>
      </c>
      <c r="D410" s="205" t="s">
        <v>141</v>
      </c>
      <c r="E410" s="206" t="s">
        <v>608</v>
      </c>
      <c r="F410" s="207" t="s">
        <v>609</v>
      </c>
      <c r="G410" s="208" t="s">
        <v>547</v>
      </c>
      <c r="H410" s="209">
        <v>8</v>
      </c>
      <c r="I410" s="210"/>
      <c r="J410" s="211">
        <f>ROUND(I410*H410,2)</f>
        <v>0</v>
      </c>
      <c r="K410" s="207" t="s">
        <v>145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9.0000000000000006E-05</v>
      </c>
      <c r="R410" s="214">
        <f>Q410*H410</f>
        <v>0.00072000000000000005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262</v>
      </c>
      <c r="AT410" s="216" t="s">
        <v>141</v>
      </c>
      <c r="AU410" s="216" t="s">
        <v>82</v>
      </c>
      <c r="AY410" s="18" t="s">
        <v>139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262</v>
      </c>
      <c r="BM410" s="216" t="s">
        <v>610</v>
      </c>
    </row>
    <row r="411" s="2" customFormat="1">
      <c r="A411" s="39"/>
      <c r="B411" s="40"/>
      <c r="C411" s="41"/>
      <c r="D411" s="218" t="s">
        <v>148</v>
      </c>
      <c r="E411" s="41"/>
      <c r="F411" s="219" t="s">
        <v>611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148</v>
      </c>
      <c r="AU411" s="18" t="s">
        <v>82</v>
      </c>
    </row>
    <row r="412" s="2" customFormat="1">
      <c r="A412" s="39"/>
      <c r="B412" s="40"/>
      <c r="C412" s="41"/>
      <c r="D412" s="223" t="s">
        <v>150</v>
      </c>
      <c r="E412" s="41"/>
      <c r="F412" s="224" t="s">
        <v>612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150</v>
      </c>
      <c r="AU412" s="18" t="s">
        <v>82</v>
      </c>
    </row>
    <row r="413" s="2" customFormat="1" ht="16.5" customHeight="1">
      <c r="A413" s="39"/>
      <c r="B413" s="40"/>
      <c r="C413" s="246" t="s">
        <v>613</v>
      </c>
      <c r="D413" s="246" t="s">
        <v>190</v>
      </c>
      <c r="E413" s="247" t="s">
        <v>614</v>
      </c>
      <c r="F413" s="248" t="s">
        <v>615</v>
      </c>
      <c r="G413" s="249" t="s">
        <v>200</v>
      </c>
      <c r="H413" s="250">
        <v>8</v>
      </c>
      <c r="I413" s="251"/>
      <c r="J413" s="252">
        <f>ROUND(I413*H413,2)</f>
        <v>0</v>
      </c>
      <c r="K413" s="248" t="s">
        <v>145</v>
      </c>
      <c r="L413" s="253"/>
      <c r="M413" s="254" t="s">
        <v>19</v>
      </c>
      <c r="N413" s="255" t="s">
        <v>43</v>
      </c>
      <c r="O413" s="85"/>
      <c r="P413" s="214">
        <f>O413*H413</f>
        <v>0</v>
      </c>
      <c r="Q413" s="214">
        <v>0.00014999999999999999</v>
      </c>
      <c r="R413" s="214">
        <f>Q413*H413</f>
        <v>0.0011999999999999999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377</v>
      </c>
      <c r="AT413" s="216" t="s">
        <v>190</v>
      </c>
      <c r="AU413" s="216" t="s">
        <v>82</v>
      </c>
      <c r="AY413" s="18" t="s">
        <v>139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262</v>
      </c>
      <c r="BM413" s="216" t="s">
        <v>616</v>
      </c>
    </row>
    <row r="414" s="2" customFormat="1">
      <c r="A414" s="39"/>
      <c r="B414" s="40"/>
      <c r="C414" s="41"/>
      <c r="D414" s="218" t="s">
        <v>148</v>
      </c>
      <c r="E414" s="41"/>
      <c r="F414" s="219" t="s">
        <v>615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148</v>
      </c>
      <c r="AU414" s="18" t="s">
        <v>82</v>
      </c>
    </row>
    <row r="415" s="2" customFormat="1">
      <c r="A415" s="39"/>
      <c r="B415" s="40"/>
      <c r="C415" s="41"/>
      <c r="D415" s="223" t="s">
        <v>150</v>
      </c>
      <c r="E415" s="41"/>
      <c r="F415" s="224" t="s">
        <v>617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150</v>
      </c>
      <c r="AU415" s="18" t="s">
        <v>82</v>
      </c>
    </row>
    <row r="416" s="2" customFormat="1" ht="24.15" customHeight="1">
      <c r="A416" s="39"/>
      <c r="B416" s="40"/>
      <c r="C416" s="246" t="s">
        <v>618</v>
      </c>
      <c r="D416" s="246" t="s">
        <v>190</v>
      </c>
      <c r="E416" s="247" t="s">
        <v>619</v>
      </c>
      <c r="F416" s="248" t="s">
        <v>620</v>
      </c>
      <c r="G416" s="249" t="s">
        <v>200</v>
      </c>
      <c r="H416" s="250">
        <v>8</v>
      </c>
      <c r="I416" s="251"/>
      <c r="J416" s="252">
        <f>ROUND(I416*H416,2)</f>
        <v>0</v>
      </c>
      <c r="K416" s="248" t="s">
        <v>19</v>
      </c>
      <c r="L416" s="253"/>
      <c r="M416" s="254" t="s">
        <v>19</v>
      </c>
      <c r="N416" s="255" t="s">
        <v>43</v>
      </c>
      <c r="O416" s="85"/>
      <c r="P416" s="214">
        <f>O416*H416</f>
        <v>0</v>
      </c>
      <c r="Q416" s="214">
        <v>0.00010000000000000001</v>
      </c>
      <c r="R416" s="214">
        <f>Q416*H416</f>
        <v>0.00080000000000000004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377</v>
      </c>
      <c r="AT416" s="216" t="s">
        <v>190</v>
      </c>
      <c r="AU416" s="216" t="s">
        <v>82</v>
      </c>
      <c r="AY416" s="18" t="s">
        <v>139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80</v>
      </c>
      <c r="BK416" s="217">
        <f>ROUND(I416*H416,2)</f>
        <v>0</v>
      </c>
      <c r="BL416" s="18" t="s">
        <v>262</v>
      </c>
      <c r="BM416" s="216" t="s">
        <v>621</v>
      </c>
    </row>
    <row r="417" s="2" customFormat="1">
      <c r="A417" s="39"/>
      <c r="B417" s="40"/>
      <c r="C417" s="41"/>
      <c r="D417" s="218" t="s">
        <v>148</v>
      </c>
      <c r="E417" s="41"/>
      <c r="F417" s="219" t="s">
        <v>620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148</v>
      </c>
      <c r="AU417" s="18" t="s">
        <v>82</v>
      </c>
    </row>
    <row r="418" s="2" customFormat="1" ht="24.15" customHeight="1">
      <c r="A418" s="39"/>
      <c r="B418" s="40"/>
      <c r="C418" s="205" t="s">
        <v>622</v>
      </c>
      <c r="D418" s="205" t="s">
        <v>141</v>
      </c>
      <c r="E418" s="206" t="s">
        <v>623</v>
      </c>
      <c r="F418" s="207" t="s">
        <v>624</v>
      </c>
      <c r="G418" s="208" t="s">
        <v>547</v>
      </c>
      <c r="H418" s="209">
        <v>4</v>
      </c>
      <c r="I418" s="210"/>
      <c r="J418" s="211">
        <f>ROUND(I418*H418,2)</f>
        <v>0</v>
      </c>
      <c r="K418" s="207" t="s">
        <v>145</v>
      </c>
      <c r="L418" s="45"/>
      <c r="M418" s="212" t="s">
        <v>19</v>
      </c>
      <c r="N418" s="213" t="s">
        <v>43</v>
      </c>
      <c r="O418" s="85"/>
      <c r="P418" s="214">
        <f>O418*H418</f>
        <v>0</v>
      </c>
      <c r="Q418" s="214">
        <v>0.0018</v>
      </c>
      <c r="R418" s="214">
        <f>Q418*H418</f>
        <v>0.0071999999999999998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262</v>
      </c>
      <c r="AT418" s="216" t="s">
        <v>141</v>
      </c>
      <c r="AU418" s="216" t="s">
        <v>82</v>
      </c>
      <c r="AY418" s="18" t="s">
        <v>139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80</v>
      </c>
      <c r="BK418" s="217">
        <f>ROUND(I418*H418,2)</f>
        <v>0</v>
      </c>
      <c r="BL418" s="18" t="s">
        <v>262</v>
      </c>
      <c r="BM418" s="216" t="s">
        <v>625</v>
      </c>
    </row>
    <row r="419" s="2" customFormat="1">
      <c r="A419" s="39"/>
      <c r="B419" s="40"/>
      <c r="C419" s="41"/>
      <c r="D419" s="218" t="s">
        <v>148</v>
      </c>
      <c r="E419" s="41"/>
      <c r="F419" s="219" t="s">
        <v>626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148</v>
      </c>
      <c r="AU419" s="18" t="s">
        <v>82</v>
      </c>
    </row>
    <row r="420" s="2" customFormat="1">
      <c r="A420" s="39"/>
      <c r="B420" s="40"/>
      <c r="C420" s="41"/>
      <c r="D420" s="223" t="s">
        <v>150</v>
      </c>
      <c r="E420" s="41"/>
      <c r="F420" s="224" t="s">
        <v>627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150</v>
      </c>
      <c r="AU420" s="18" t="s">
        <v>82</v>
      </c>
    </row>
    <row r="421" s="2" customFormat="1" ht="21.75" customHeight="1">
      <c r="A421" s="39"/>
      <c r="B421" s="40"/>
      <c r="C421" s="205" t="s">
        <v>628</v>
      </c>
      <c r="D421" s="205" t="s">
        <v>141</v>
      </c>
      <c r="E421" s="206" t="s">
        <v>629</v>
      </c>
      <c r="F421" s="207" t="s">
        <v>630</v>
      </c>
      <c r="G421" s="208" t="s">
        <v>547</v>
      </c>
      <c r="H421" s="209">
        <v>1</v>
      </c>
      <c r="I421" s="210"/>
      <c r="J421" s="211">
        <f>ROUND(I421*H421,2)</f>
        <v>0</v>
      </c>
      <c r="K421" s="207" t="s">
        <v>145</v>
      </c>
      <c r="L421" s="45"/>
      <c r="M421" s="212" t="s">
        <v>19</v>
      </c>
      <c r="N421" s="213" t="s">
        <v>43</v>
      </c>
      <c r="O421" s="85"/>
      <c r="P421" s="214">
        <f>O421*H421</f>
        <v>0</v>
      </c>
      <c r="Q421" s="214">
        <v>0.0018</v>
      </c>
      <c r="R421" s="214">
        <f>Q421*H421</f>
        <v>0.0018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262</v>
      </c>
      <c r="AT421" s="216" t="s">
        <v>141</v>
      </c>
      <c r="AU421" s="216" t="s">
        <v>82</v>
      </c>
      <c r="AY421" s="18" t="s">
        <v>139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80</v>
      </c>
      <c r="BK421" s="217">
        <f>ROUND(I421*H421,2)</f>
        <v>0</v>
      </c>
      <c r="BL421" s="18" t="s">
        <v>262</v>
      </c>
      <c r="BM421" s="216" t="s">
        <v>631</v>
      </c>
    </row>
    <row r="422" s="2" customFormat="1">
      <c r="A422" s="39"/>
      <c r="B422" s="40"/>
      <c r="C422" s="41"/>
      <c r="D422" s="218" t="s">
        <v>148</v>
      </c>
      <c r="E422" s="41"/>
      <c r="F422" s="219" t="s">
        <v>632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148</v>
      </c>
      <c r="AU422" s="18" t="s">
        <v>82</v>
      </c>
    </row>
    <row r="423" s="2" customFormat="1">
      <c r="A423" s="39"/>
      <c r="B423" s="40"/>
      <c r="C423" s="41"/>
      <c r="D423" s="223" t="s">
        <v>150</v>
      </c>
      <c r="E423" s="41"/>
      <c r="F423" s="224" t="s">
        <v>633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150</v>
      </c>
      <c r="AU423" s="18" t="s">
        <v>82</v>
      </c>
    </row>
    <row r="424" s="2" customFormat="1" ht="24.15" customHeight="1">
      <c r="A424" s="39"/>
      <c r="B424" s="40"/>
      <c r="C424" s="205" t="s">
        <v>634</v>
      </c>
      <c r="D424" s="205" t="s">
        <v>141</v>
      </c>
      <c r="E424" s="206" t="s">
        <v>635</v>
      </c>
      <c r="F424" s="207" t="s">
        <v>636</v>
      </c>
      <c r="G424" s="208" t="s">
        <v>170</v>
      </c>
      <c r="H424" s="209">
        <v>0.096000000000000002</v>
      </c>
      <c r="I424" s="210"/>
      <c r="J424" s="211">
        <f>ROUND(I424*H424,2)</f>
        <v>0</v>
      </c>
      <c r="K424" s="207" t="s">
        <v>145</v>
      </c>
      <c r="L424" s="45"/>
      <c r="M424" s="212" t="s">
        <v>19</v>
      </c>
      <c r="N424" s="213" t="s">
        <v>43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262</v>
      </c>
      <c r="AT424" s="216" t="s">
        <v>141</v>
      </c>
      <c r="AU424" s="216" t="s">
        <v>82</v>
      </c>
      <c r="AY424" s="18" t="s">
        <v>139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80</v>
      </c>
      <c r="BK424" s="217">
        <f>ROUND(I424*H424,2)</f>
        <v>0</v>
      </c>
      <c r="BL424" s="18" t="s">
        <v>262</v>
      </c>
      <c r="BM424" s="216" t="s">
        <v>637</v>
      </c>
    </row>
    <row r="425" s="2" customFormat="1">
      <c r="A425" s="39"/>
      <c r="B425" s="40"/>
      <c r="C425" s="41"/>
      <c r="D425" s="218" t="s">
        <v>148</v>
      </c>
      <c r="E425" s="41"/>
      <c r="F425" s="219" t="s">
        <v>638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148</v>
      </c>
      <c r="AU425" s="18" t="s">
        <v>82</v>
      </c>
    </row>
    <row r="426" s="2" customFormat="1">
      <c r="A426" s="39"/>
      <c r="B426" s="40"/>
      <c r="C426" s="41"/>
      <c r="D426" s="223" t="s">
        <v>150</v>
      </c>
      <c r="E426" s="41"/>
      <c r="F426" s="224" t="s">
        <v>639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150</v>
      </c>
      <c r="AU426" s="18" t="s">
        <v>82</v>
      </c>
    </row>
    <row r="427" s="12" customFormat="1" ht="22.8" customHeight="1">
      <c r="A427" s="12"/>
      <c r="B427" s="189"/>
      <c r="C427" s="190"/>
      <c r="D427" s="191" t="s">
        <v>71</v>
      </c>
      <c r="E427" s="203" t="s">
        <v>640</v>
      </c>
      <c r="F427" s="203" t="s">
        <v>641</v>
      </c>
      <c r="G427" s="190"/>
      <c r="H427" s="190"/>
      <c r="I427" s="193"/>
      <c r="J427" s="204">
        <f>BK427</f>
        <v>0</v>
      </c>
      <c r="K427" s="190"/>
      <c r="L427" s="195"/>
      <c r="M427" s="196"/>
      <c r="N427" s="197"/>
      <c r="O427" s="197"/>
      <c r="P427" s="198">
        <f>SUM(P428:P445)</f>
        <v>0</v>
      </c>
      <c r="Q427" s="197"/>
      <c r="R427" s="198">
        <f>SUM(R428:R445)</f>
        <v>0.092799999999999994</v>
      </c>
      <c r="S427" s="197"/>
      <c r="T427" s="199">
        <f>SUM(T428:T445)</f>
        <v>0.050000000000000003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0" t="s">
        <v>82</v>
      </c>
      <c r="AT427" s="201" t="s">
        <v>71</v>
      </c>
      <c r="AU427" s="201" t="s">
        <v>80</v>
      </c>
      <c r="AY427" s="200" t="s">
        <v>139</v>
      </c>
      <c r="BK427" s="202">
        <f>SUM(BK428:BK445)</f>
        <v>0</v>
      </c>
    </row>
    <row r="428" s="2" customFormat="1" ht="21.75" customHeight="1">
      <c r="A428" s="39"/>
      <c r="B428" s="40"/>
      <c r="C428" s="205" t="s">
        <v>642</v>
      </c>
      <c r="D428" s="205" t="s">
        <v>141</v>
      </c>
      <c r="E428" s="206" t="s">
        <v>643</v>
      </c>
      <c r="F428" s="207" t="s">
        <v>644</v>
      </c>
      <c r="G428" s="208" t="s">
        <v>226</v>
      </c>
      <c r="H428" s="209">
        <v>50</v>
      </c>
      <c r="I428" s="210"/>
      <c r="J428" s="211">
        <f>ROUND(I428*H428,2)</f>
        <v>0</v>
      </c>
      <c r="K428" s="207" t="s">
        <v>145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2.0000000000000002E-05</v>
      </c>
      <c r="R428" s="214">
        <f>Q428*H428</f>
        <v>0.001</v>
      </c>
      <c r="S428" s="214">
        <v>0.001</v>
      </c>
      <c r="T428" s="215">
        <f>S428*H428</f>
        <v>0.050000000000000003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262</v>
      </c>
      <c r="AT428" s="216" t="s">
        <v>141</v>
      </c>
      <c r="AU428" s="216" t="s">
        <v>82</v>
      </c>
      <c r="AY428" s="18" t="s">
        <v>139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262</v>
      </c>
      <c r="BM428" s="216" t="s">
        <v>645</v>
      </c>
    </row>
    <row r="429" s="2" customFormat="1">
      <c r="A429" s="39"/>
      <c r="B429" s="40"/>
      <c r="C429" s="41"/>
      <c r="D429" s="218" t="s">
        <v>148</v>
      </c>
      <c r="E429" s="41"/>
      <c r="F429" s="219" t="s">
        <v>646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148</v>
      </c>
      <c r="AU429" s="18" t="s">
        <v>82</v>
      </c>
    </row>
    <row r="430" s="2" customFormat="1">
      <c r="A430" s="39"/>
      <c r="B430" s="40"/>
      <c r="C430" s="41"/>
      <c r="D430" s="223" t="s">
        <v>150</v>
      </c>
      <c r="E430" s="41"/>
      <c r="F430" s="224" t="s">
        <v>647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82</v>
      </c>
    </row>
    <row r="431" s="2" customFormat="1" ht="24.15" customHeight="1">
      <c r="A431" s="39"/>
      <c r="B431" s="40"/>
      <c r="C431" s="205" t="s">
        <v>648</v>
      </c>
      <c r="D431" s="205" t="s">
        <v>141</v>
      </c>
      <c r="E431" s="206" t="s">
        <v>649</v>
      </c>
      <c r="F431" s="207" t="s">
        <v>650</v>
      </c>
      <c r="G431" s="208" t="s">
        <v>226</v>
      </c>
      <c r="H431" s="209">
        <v>10</v>
      </c>
      <c r="I431" s="210"/>
      <c r="J431" s="211">
        <f>ROUND(I431*H431,2)</f>
        <v>0</v>
      </c>
      <c r="K431" s="207" t="s">
        <v>145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0.00148</v>
      </c>
      <c r="R431" s="214">
        <f>Q431*H431</f>
        <v>0.014800000000000001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262</v>
      </c>
      <c r="AT431" s="216" t="s">
        <v>141</v>
      </c>
      <c r="AU431" s="216" t="s">
        <v>82</v>
      </c>
      <c r="AY431" s="18" t="s">
        <v>139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80</v>
      </c>
      <c r="BK431" s="217">
        <f>ROUND(I431*H431,2)</f>
        <v>0</v>
      </c>
      <c r="BL431" s="18" t="s">
        <v>262</v>
      </c>
      <c r="BM431" s="216" t="s">
        <v>651</v>
      </c>
    </row>
    <row r="432" s="2" customFormat="1">
      <c r="A432" s="39"/>
      <c r="B432" s="40"/>
      <c r="C432" s="41"/>
      <c r="D432" s="218" t="s">
        <v>148</v>
      </c>
      <c r="E432" s="41"/>
      <c r="F432" s="219" t="s">
        <v>652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148</v>
      </c>
      <c r="AU432" s="18" t="s">
        <v>82</v>
      </c>
    </row>
    <row r="433" s="2" customFormat="1">
      <c r="A433" s="39"/>
      <c r="B433" s="40"/>
      <c r="C433" s="41"/>
      <c r="D433" s="223" t="s">
        <v>150</v>
      </c>
      <c r="E433" s="41"/>
      <c r="F433" s="224" t="s">
        <v>653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150</v>
      </c>
      <c r="AU433" s="18" t="s">
        <v>82</v>
      </c>
    </row>
    <row r="434" s="2" customFormat="1" ht="24.15" customHeight="1">
      <c r="A434" s="39"/>
      <c r="B434" s="40"/>
      <c r="C434" s="205" t="s">
        <v>654</v>
      </c>
      <c r="D434" s="205" t="s">
        <v>141</v>
      </c>
      <c r="E434" s="206" t="s">
        <v>655</v>
      </c>
      <c r="F434" s="207" t="s">
        <v>656</v>
      </c>
      <c r="G434" s="208" t="s">
        <v>226</v>
      </c>
      <c r="H434" s="209">
        <v>40</v>
      </c>
      <c r="I434" s="210"/>
      <c r="J434" s="211">
        <f>ROUND(I434*H434,2)</f>
        <v>0</v>
      </c>
      <c r="K434" s="207" t="s">
        <v>145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0.00189</v>
      </c>
      <c r="R434" s="214">
        <f>Q434*H434</f>
        <v>0.075600000000000001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262</v>
      </c>
      <c r="AT434" s="216" t="s">
        <v>141</v>
      </c>
      <c r="AU434" s="216" t="s">
        <v>82</v>
      </c>
      <c r="AY434" s="18" t="s">
        <v>139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262</v>
      </c>
      <c r="BM434" s="216" t="s">
        <v>657</v>
      </c>
    </row>
    <row r="435" s="2" customFormat="1">
      <c r="A435" s="39"/>
      <c r="B435" s="40"/>
      <c r="C435" s="41"/>
      <c r="D435" s="218" t="s">
        <v>148</v>
      </c>
      <c r="E435" s="41"/>
      <c r="F435" s="219" t="s">
        <v>658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148</v>
      </c>
      <c r="AU435" s="18" t="s">
        <v>82</v>
      </c>
    </row>
    <row r="436" s="2" customFormat="1">
      <c r="A436" s="39"/>
      <c r="B436" s="40"/>
      <c r="C436" s="41"/>
      <c r="D436" s="223" t="s">
        <v>150</v>
      </c>
      <c r="E436" s="41"/>
      <c r="F436" s="224" t="s">
        <v>659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150</v>
      </c>
      <c r="AU436" s="18" t="s">
        <v>82</v>
      </c>
    </row>
    <row r="437" s="2" customFormat="1" ht="21.75" customHeight="1">
      <c r="A437" s="39"/>
      <c r="B437" s="40"/>
      <c r="C437" s="205" t="s">
        <v>660</v>
      </c>
      <c r="D437" s="205" t="s">
        <v>141</v>
      </c>
      <c r="E437" s="206" t="s">
        <v>661</v>
      </c>
      <c r="F437" s="207" t="s">
        <v>662</v>
      </c>
      <c r="G437" s="208" t="s">
        <v>226</v>
      </c>
      <c r="H437" s="209">
        <v>50</v>
      </c>
      <c r="I437" s="210"/>
      <c r="J437" s="211">
        <f>ROUND(I437*H437,2)</f>
        <v>0</v>
      </c>
      <c r="K437" s="207" t="s">
        <v>145</v>
      </c>
      <c r="L437" s="45"/>
      <c r="M437" s="212" t="s">
        <v>19</v>
      </c>
      <c r="N437" s="213" t="s">
        <v>43</v>
      </c>
      <c r="O437" s="85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262</v>
      </c>
      <c r="AT437" s="216" t="s">
        <v>141</v>
      </c>
      <c r="AU437" s="216" t="s">
        <v>82</v>
      </c>
      <c r="AY437" s="18" t="s">
        <v>139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80</v>
      </c>
      <c r="BK437" s="217">
        <f>ROUND(I437*H437,2)</f>
        <v>0</v>
      </c>
      <c r="BL437" s="18" t="s">
        <v>262</v>
      </c>
      <c r="BM437" s="216" t="s">
        <v>663</v>
      </c>
    </row>
    <row r="438" s="2" customFormat="1">
      <c r="A438" s="39"/>
      <c r="B438" s="40"/>
      <c r="C438" s="41"/>
      <c r="D438" s="218" t="s">
        <v>148</v>
      </c>
      <c r="E438" s="41"/>
      <c r="F438" s="219" t="s">
        <v>664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148</v>
      </c>
      <c r="AU438" s="18" t="s">
        <v>82</v>
      </c>
    </row>
    <row r="439" s="2" customFormat="1">
      <c r="A439" s="39"/>
      <c r="B439" s="40"/>
      <c r="C439" s="41"/>
      <c r="D439" s="223" t="s">
        <v>150</v>
      </c>
      <c r="E439" s="41"/>
      <c r="F439" s="224" t="s">
        <v>665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82</v>
      </c>
    </row>
    <row r="440" s="2" customFormat="1" ht="21.75" customHeight="1">
      <c r="A440" s="39"/>
      <c r="B440" s="40"/>
      <c r="C440" s="205" t="s">
        <v>666</v>
      </c>
      <c r="D440" s="205" t="s">
        <v>141</v>
      </c>
      <c r="E440" s="206" t="s">
        <v>667</v>
      </c>
      <c r="F440" s="207" t="s">
        <v>668</v>
      </c>
      <c r="G440" s="208" t="s">
        <v>200</v>
      </c>
      <c r="H440" s="209">
        <v>2</v>
      </c>
      <c r="I440" s="210"/>
      <c r="J440" s="211">
        <f>ROUND(I440*H440,2)</f>
        <v>0</v>
      </c>
      <c r="K440" s="207" t="s">
        <v>145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0.00069999999999999999</v>
      </c>
      <c r="R440" s="214">
        <f>Q440*H440</f>
        <v>0.0014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262</v>
      </c>
      <c r="AT440" s="216" t="s">
        <v>141</v>
      </c>
      <c r="AU440" s="216" t="s">
        <v>82</v>
      </c>
      <c r="AY440" s="18" t="s">
        <v>139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262</v>
      </c>
      <c r="BM440" s="216" t="s">
        <v>669</v>
      </c>
    </row>
    <row r="441" s="2" customFormat="1">
      <c r="A441" s="39"/>
      <c r="B441" s="40"/>
      <c r="C441" s="41"/>
      <c r="D441" s="218" t="s">
        <v>148</v>
      </c>
      <c r="E441" s="41"/>
      <c r="F441" s="219" t="s">
        <v>670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148</v>
      </c>
      <c r="AU441" s="18" t="s">
        <v>82</v>
      </c>
    </row>
    <row r="442" s="2" customFormat="1">
      <c r="A442" s="39"/>
      <c r="B442" s="40"/>
      <c r="C442" s="41"/>
      <c r="D442" s="223" t="s">
        <v>150</v>
      </c>
      <c r="E442" s="41"/>
      <c r="F442" s="224" t="s">
        <v>671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150</v>
      </c>
      <c r="AU442" s="18" t="s">
        <v>82</v>
      </c>
    </row>
    <row r="443" s="2" customFormat="1" ht="24.15" customHeight="1">
      <c r="A443" s="39"/>
      <c r="B443" s="40"/>
      <c r="C443" s="205" t="s">
        <v>672</v>
      </c>
      <c r="D443" s="205" t="s">
        <v>141</v>
      </c>
      <c r="E443" s="206" t="s">
        <v>673</v>
      </c>
      <c r="F443" s="207" t="s">
        <v>674</v>
      </c>
      <c r="G443" s="208" t="s">
        <v>170</v>
      </c>
      <c r="H443" s="209">
        <v>0.092999999999999999</v>
      </c>
      <c r="I443" s="210"/>
      <c r="J443" s="211">
        <f>ROUND(I443*H443,2)</f>
        <v>0</v>
      </c>
      <c r="K443" s="207" t="s">
        <v>145</v>
      </c>
      <c r="L443" s="45"/>
      <c r="M443" s="212" t="s">
        <v>19</v>
      </c>
      <c r="N443" s="213" t="s">
        <v>43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262</v>
      </c>
      <c r="AT443" s="216" t="s">
        <v>141</v>
      </c>
      <c r="AU443" s="216" t="s">
        <v>82</v>
      </c>
      <c r="AY443" s="18" t="s">
        <v>139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262</v>
      </c>
      <c r="BM443" s="216" t="s">
        <v>675</v>
      </c>
    </row>
    <row r="444" s="2" customFormat="1">
      <c r="A444" s="39"/>
      <c r="B444" s="40"/>
      <c r="C444" s="41"/>
      <c r="D444" s="218" t="s">
        <v>148</v>
      </c>
      <c r="E444" s="41"/>
      <c r="F444" s="219" t="s">
        <v>676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148</v>
      </c>
      <c r="AU444" s="18" t="s">
        <v>82</v>
      </c>
    </row>
    <row r="445" s="2" customFormat="1">
      <c r="A445" s="39"/>
      <c r="B445" s="40"/>
      <c r="C445" s="41"/>
      <c r="D445" s="223" t="s">
        <v>150</v>
      </c>
      <c r="E445" s="41"/>
      <c r="F445" s="224" t="s">
        <v>677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150</v>
      </c>
      <c r="AU445" s="18" t="s">
        <v>82</v>
      </c>
    </row>
    <row r="446" s="12" customFormat="1" ht="22.8" customHeight="1">
      <c r="A446" s="12"/>
      <c r="B446" s="189"/>
      <c r="C446" s="190"/>
      <c r="D446" s="191" t="s">
        <v>71</v>
      </c>
      <c r="E446" s="203" t="s">
        <v>678</v>
      </c>
      <c r="F446" s="203" t="s">
        <v>679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SUM(P447:P455)</f>
        <v>0</v>
      </c>
      <c r="Q446" s="197"/>
      <c r="R446" s="198">
        <f>SUM(R447:R455)</f>
        <v>0.00215</v>
      </c>
      <c r="S446" s="197"/>
      <c r="T446" s="199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0" t="s">
        <v>82</v>
      </c>
      <c r="AT446" s="201" t="s">
        <v>71</v>
      </c>
      <c r="AU446" s="201" t="s">
        <v>80</v>
      </c>
      <c r="AY446" s="200" t="s">
        <v>139</v>
      </c>
      <c r="BK446" s="202">
        <f>SUM(BK447:BK455)</f>
        <v>0</v>
      </c>
    </row>
    <row r="447" s="2" customFormat="1" ht="24.15" customHeight="1">
      <c r="A447" s="39"/>
      <c r="B447" s="40"/>
      <c r="C447" s="205" t="s">
        <v>680</v>
      </c>
      <c r="D447" s="205" t="s">
        <v>141</v>
      </c>
      <c r="E447" s="206" t="s">
        <v>681</v>
      </c>
      <c r="F447" s="207" t="s">
        <v>682</v>
      </c>
      <c r="G447" s="208" t="s">
        <v>200</v>
      </c>
      <c r="H447" s="209">
        <v>3</v>
      </c>
      <c r="I447" s="210"/>
      <c r="J447" s="211">
        <f>ROUND(I447*H447,2)</f>
        <v>0</v>
      </c>
      <c r="K447" s="207" t="s">
        <v>145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0.00025999999999999998</v>
      </c>
      <c r="R447" s="214">
        <f>Q447*H447</f>
        <v>0.00077999999999999988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262</v>
      </c>
      <c r="AT447" s="216" t="s">
        <v>141</v>
      </c>
      <c r="AU447" s="216" t="s">
        <v>82</v>
      </c>
      <c r="AY447" s="18" t="s">
        <v>139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80</v>
      </c>
      <c r="BK447" s="217">
        <f>ROUND(I447*H447,2)</f>
        <v>0</v>
      </c>
      <c r="BL447" s="18" t="s">
        <v>262</v>
      </c>
      <c r="BM447" s="216" t="s">
        <v>683</v>
      </c>
    </row>
    <row r="448" s="2" customFormat="1">
      <c r="A448" s="39"/>
      <c r="B448" s="40"/>
      <c r="C448" s="41"/>
      <c r="D448" s="218" t="s">
        <v>148</v>
      </c>
      <c r="E448" s="41"/>
      <c r="F448" s="219" t="s">
        <v>684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148</v>
      </c>
      <c r="AU448" s="18" t="s">
        <v>82</v>
      </c>
    </row>
    <row r="449" s="2" customFormat="1">
      <c r="A449" s="39"/>
      <c r="B449" s="40"/>
      <c r="C449" s="41"/>
      <c r="D449" s="223" t="s">
        <v>150</v>
      </c>
      <c r="E449" s="41"/>
      <c r="F449" s="224" t="s">
        <v>685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150</v>
      </c>
      <c r="AU449" s="18" t="s">
        <v>82</v>
      </c>
    </row>
    <row r="450" s="2" customFormat="1" ht="24.15" customHeight="1">
      <c r="A450" s="39"/>
      <c r="B450" s="40"/>
      <c r="C450" s="205" t="s">
        <v>686</v>
      </c>
      <c r="D450" s="205" t="s">
        <v>141</v>
      </c>
      <c r="E450" s="206" t="s">
        <v>687</v>
      </c>
      <c r="F450" s="207" t="s">
        <v>688</v>
      </c>
      <c r="G450" s="208" t="s">
        <v>200</v>
      </c>
      <c r="H450" s="209">
        <v>3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0.00029</v>
      </c>
      <c r="R450" s="214">
        <f>Q450*H450</f>
        <v>0.00087000000000000001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262</v>
      </c>
      <c r="AT450" s="216" t="s">
        <v>141</v>
      </c>
      <c r="AU450" s="216" t="s">
        <v>82</v>
      </c>
      <c r="AY450" s="18" t="s">
        <v>139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262</v>
      </c>
      <c r="BM450" s="216" t="s">
        <v>689</v>
      </c>
    </row>
    <row r="451" s="2" customFormat="1">
      <c r="A451" s="39"/>
      <c r="B451" s="40"/>
      <c r="C451" s="41"/>
      <c r="D451" s="218" t="s">
        <v>148</v>
      </c>
      <c r="E451" s="41"/>
      <c r="F451" s="219" t="s">
        <v>690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148</v>
      </c>
      <c r="AU451" s="18" t="s">
        <v>82</v>
      </c>
    </row>
    <row r="452" s="2" customFormat="1">
      <c r="A452" s="39"/>
      <c r="B452" s="40"/>
      <c r="C452" s="41"/>
      <c r="D452" s="223" t="s">
        <v>150</v>
      </c>
      <c r="E452" s="41"/>
      <c r="F452" s="224" t="s">
        <v>691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150</v>
      </c>
      <c r="AU452" s="18" t="s">
        <v>82</v>
      </c>
    </row>
    <row r="453" s="2" customFormat="1" ht="21.75" customHeight="1">
      <c r="A453" s="39"/>
      <c r="B453" s="40"/>
      <c r="C453" s="205" t="s">
        <v>692</v>
      </c>
      <c r="D453" s="205" t="s">
        <v>141</v>
      </c>
      <c r="E453" s="206" t="s">
        <v>693</v>
      </c>
      <c r="F453" s="207" t="s">
        <v>694</v>
      </c>
      <c r="G453" s="208" t="s">
        <v>200</v>
      </c>
      <c r="H453" s="209">
        <v>2</v>
      </c>
      <c r="I453" s="210"/>
      <c r="J453" s="211">
        <f>ROUND(I453*H453,2)</f>
        <v>0</v>
      </c>
      <c r="K453" s="207" t="s">
        <v>145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0.00025000000000000001</v>
      </c>
      <c r="R453" s="214">
        <f>Q453*H453</f>
        <v>0.00050000000000000001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262</v>
      </c>
      <c r="AT453" s="216" t="s">
        <v>141</v>
      </c>
      <c r="AU453" s="216" t="s">
        <v>82</v>
      </c>
      <c r="AY453" s="18" t="s">
        <v>139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262</v>
      </c>
      <c r="BM453" s="216" t="s">
        <v>695</v>
      </c>
    </row>
    <row r="454" s="2" customFormat="1">
      <c r="A454" s="39"/>
      <c r="B454" s="40"/>
      <c r="C454" s="41"/>
      <c r="D454" s="218" t="s">
        <v>148</v>
      </c>
      <c r="E454" s="41"/>
      <c r="F454" s="219" t="s">
        <v>696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82</v>
      </c>
    </row>
    <row r="455" s="2" customFormat="1">
      <c r="A455" s="39"/>
      <c r="B455" s="40"/>
      <c r="C455" s="41"/>
      <c r="D455" s="223" t="s">
        <v>150</v>
      </c>
      <c r="E455" s="41"/>
      <c r="F455" s="224" t="s">
        <v>697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150</v>
      </c>
      <c r="AU455" s="18" t="s">
        <v>82</v>
      </c>
    </row>
    <row r="456" s="12" customFormat="1" ht="22.8" customHeight="1">
      <c r="A456" s="12"/>
      <c r="B456" s="189"/>
      <c r="C456" s="190"/>
      <c r="D456" s="191" t="s">
        <v>71</v>
      </c>
      <c r="E456" s="203" t="s">
        <v>698</v>
      </c>
      <c r="F456" s="203" t="s">
        <v>699</v>
      </c>
      <c r="G456" s="190"/>
      <c r="H456" s="190"/>
      <c r="I456" s="193"/>
      <c r="J456" s="204">
        <f>BK456</f>
        <v>0</v>
      </c>
      <c r="K456" s="190"/>
      <c r="L456" s="195"/>
      <c r="M456" s="196"/>
      <c r="N456" s="197"/>
      <c r="O456" s="197"/>
      <c r="P456" s="198">
        <f>SUM(P457:P468)</f>
        <v>0</v>
      </c>
      <c r="Q456" s="197"/>
      <c r="R456" s="198">
        <f>SUM(R457:R468)</f>
        <v>0.12396000000000002</v>
      </c>
      <c r="S456" s="197"/>
      <c r="T456" s="199">
        <f>SUM(T457:T468)</f>
        <v>0.33320000000000005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0" t="s">
        <v>82</v>
      </c>
      <c r="AT456" s="201" t="s">
        <v>71</v>
      </c>
      <c r="AU456" s="201" t="s">
        <v>80</v>
      </c>
      <c r="AY456" s="200" t="s">
        <v>139</v>
      </c>
      <c r="BK456" s="202">
        <f>SUM(BK457:BK468)</f>
        <v>0</v>
      </c>
    </row>
    <row r="457" s="2" customFormat="1" ht="24.15" customHeight="1">
      <c r="A457" s="39"/>
      <c r="B457" s="40"/>
      <c r="C457" s="205" t="s">
        <v>700</v>
      </c>
      <c r="D457" s="205" t="s">
        <v>141</v>
      </c>
      <c r="E457" s="206" t="s">
        <v>701</v>
      </c>
      <c r="F457" s="207" t="s">
        <v>702</v>
      </c>
      <c r="G457" s="208" t="s">
        <v>200</v>
      </c>
      <c r="H457" s="209">
        <v>3</v>
      </c>
      <c r="I457" s="210"/>
      <c r="J457" s="211">
        <f>ROUND(I457*H457,2)</f>
        <v>0</v>
      </c>
      <c r="K457" s="207" t="s">
        <v>145</v>
      </c>
      <c r="L457" s="45"/>
      <c r="M457" s="212" t="s">
        <v>19</v>
      </c>
      <c r="N457" s="213" t="s">
        <v>43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262</v>
      </c>
      <c r="AT457" s="216" t="s">
        <v>141</v>
      </c>
      <c r="AU457" s="216" t="s">
        <v>82</v>
      </c>
      <c r="AY457" s="18" t="s">
        <v>139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80</v>
      </c>
      <c r="BK457" s="217">
        <f>ROUND(I457*H457,2)</f>
        <v>0</v>
      </c>
      <c r="BL457" s="18" t="s">
        <v>262</v>
      </c>
      <c r="BM457" s="216" t="s">
        <v>703</v>
      </c>
    </row>
    <row r="458" s="2" customFormat="1">
      <c r="A458" s="39"/>
      <c r="B458" s="40"/>
      <c r="C458" s="41"/>
      <c r="D458" s="218" t="s">
        <v>148</v>
      </c>
      <c r="E458" s="41"/>
      <c r="F458" s="219" t="s">
        <v>704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148</v>
      </c>
      <c r="AU458" s="18" t="s">
        <v>82</v>
      </c>
    </row>
    <row r="459" s="2" customFormat="1">
      <c r="A459" s="39"/>
      <c r="B459" s="40"/>
      <c r="C459" s="41"/>
      <c r="D459" s="223" t="s">
        <v>150</v>
      </c>
      <c r="E459" s="41"/>
      <c r="F459" s="224" t="s">
        <v>705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82</v>
      </c>
    </row>
    <row r="460" s="2" customFormat="1" ht="16.5" customHeight="1">
      <c r="A460" s="39"/>
      <c r="B460" s="40"/>
      <c r="C460" s="205" t="s">
        <v>706</v>
      </c>
      <c r="D460" s="205" t="s">
        <v>141</v>
      </c>
      <c r="E460" s="206" t="s">
        <v>707</v>
      </c>
      <c r="F460" s="207" t="s">
        <v>708</v>
      </c>
      <c r="G460" s="208" t="s">
        <v>207</v>
      </c>
      <c r="H460" s="209">
        <v>14</v>
      </c>
      <c r="I460" s="210"/>
      <c r="J460" s="211">
        <f>ROUND(I460*H460,2)</f>
        <v>0</v>
      </c>
      <c r="K460" s="207" t="s">
        <v>145</v>
      </c>
      <c r="L460" s="45"/>
      <c r="M460" s="212" t="s">
        <v>19</v>
      </c>
      <c r="N460" s="213" t="s">
        <v>43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0.023800000000000002</v>
      </c>
      <c r="T460" s="215">
        <f>S460*H460</f>
        <v>0.33320000000000005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262</v>
      </c>
      <c r="AT460" s="216" t="s">
        <v>141</v>
      </c>
      <c r="AU460" s="216" t="s">
        <v>82</v>
      </c>
      <c r="AY460" s="18" t="s">
        <v>139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80</v>
      </c>
      <c r="BK460" s="217">
        <f>ROUND(I460*H460,2)</f>
        <v>0</v>
      </c>
      <c r="BL460" s="18" t="s">
        <v>262</v>
      </c>
      <c r="BM460" s="216" t="s">
        <v>709</v>
      </c>
    </row>
    <row r="461" s="2" customFormat="1">
      <c r="A461" s="39"/>
      <c r="B461" s="40"/>
      <c r="C461" s="41"/>
      <c r="D461" s="218" t="s">
        <v>148</v>
      </c>
      <c r="E461" s="41"/>
      <c r="F461" s="219" t="s">
        <v>710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148</v>
      </c>
      <c r="AU461" s="18" t="s">
        <v>82</v>
      </c>
    </row>
    <row r="462" s="2" customFormat="1">
      <c r="A462" s="39"/>
      <c r="B462" s="40"/>
      <c r="C462" s="41"/>
      <c r="D462" s="223" t="s">
        <v>150</v>
      </c>
      <c r="E462" s="41"/>
      <c r="F462" s="224" t="s">
        <v>711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150</v>
      </c>
      <c r="AU462" s="18" t="s">
        <v>82</v>
      </c>
    </row>
    <row r="463" s="2" customFormat="1" ht="37.8" customHeight="1">
      <c r="A463" s="39"/>
      <c r="B463" s="40"/>
      <c r="C463" s="205" t="s">
        <v>712</v>
      </c>
      <c r="D463" s="205" t="s">
        <v>141</v>
      </c>
      <c r="E463" s="206" t="s">
        <v>713</v>
      </c>
      <c r="F463" s="207" t="s">
        <v>714</v>
      </c>
      <c r="G463" s="208" t="s">
        <v>200</v>
      </c>
      <c r="H463" s="209">
        <v>3</v>
      </c>
      <c r="I463" s="210"/>
      <c r="J463" s="211">
        <f>ROUND(I463*H463,2)</f>
        <v>0</v>
      </c>
      <c r="K463" s="207" t="s">
        <v>145</v>
      </c>
      <c r="L463" s="45"/>
      <c r="M463" s="212" t="s">
        <v>19</v>
      </c>
      <c r="N463" s="213" t="s">
        <v>43</v>
      </c>
      <c r="O463" s="85"/>
      <c r="P463" s="214">
        <f>O463*H463</f>
        <v>0</v>
      </c>
      <c r="Q463" s="214">
        <v>0.041320000000000003</v>
      </c>
      <c r="R463" s="214">
        <f>Q463*H463</f>
        <v>0.12396000000000002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262</v>
      </c>
      <c r="AT463" s="216" t="s">
        <v>141</v>
      </c>
      <c r="AU463" s="216" t="s">
        <v>82</v>
      </c>
      <c r="AY463" s="18" t="s">
        <v>139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80</v>
      </c>
      <c r="BK463" s="217">
        <f>ROUND(I463*H463,2)</f>
        <v>0</v>
      </c>
      <c r="BL463" s="18" t="s">
        <v>262</v>
      </c>
      <c r="BM463" s="216" t="s">
        <v>715</v>
      </c>
    </row>
    <row r="464" s="2" customFormat="1">
      <c r="A464" s="39"/>
      <c r="B464" s="40"/>
      <c r="C464" s="41"/>
      <c r="D464" s="218" t="s">
        <v>148</v>
      </c>
      <c r="E464" s="41"/>
      <c r="F464" s="219" t="s">
        <v>716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82</v>
      </c>
    </row>
    <row r="465" s="2" customFormat="1">
      <c r="A465" s="39"/>
      <c r="B465" s="40"/>
      <c r="C465" s="41"/>
      <c r="D465" s="223" t="s">
        <v>150</v>
      </c>
      <c r="E465" s="41"/>
      <c r="F465" s="224" t="s">
        <v>717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150</v>
      </c>
      <c r="AU465" s="18" t="s">
        <v>82</v>
      </c>
    </row>
    <row r="466" s="2" customFormat="1" ht="24.15" customHeight="1">
      <c r="A466" s="39"/>
      <c r="B466" s="40"/>
      <c r="C466" s="205" t="s">
        <v>718</v>
      </c>
      <c r="D466" s="205" t="s">
        <v>141</v>
      </c>
      <c r="E466" s="206" t="s">
        <v>719</v>
      </c>
      <c r="F466" s="207" t="s">
        <v>720</v>
      </c>
      <c r="G466" s="208" t="s">
        <v>170</v>
      </c>
      <c r="H466" s="209">
        <v>0.124</v>
      </c>
      <c r="I466" s="210"/>
      <c r="J466" s="211">
        <f>ROUND(I466*H466,2)</f>
        <v>0</v>
      </c>
      <c r="K466" s="207" t="s">
        <v>145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262</v>
      </c>
      <c r="AT466" s="216" t="s">
        <v>141</v>
      </c>
      <c r="AU466" s="216" t="s">
        <v>82</v>
      </c>
      <c r="AY466" s="18" t="s">
        <v>139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262</v>
      </c>
      <c r="BM466" s="216" t="s">
        <v>721</v>
      </c>
    </row>
    <row r="467" s="2" customFormat="1">
      <c r="A467" s="39"/>
      <c r="B467" s="40"/>
      <c r="C467" s="41"/>
      <c r="D467" s="218" t="s">
        <v>148</v>
      </c>
      <c r="E467" s="41"/>
      <c r="F467" s="219" t="s">
        <v>722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148</v>
      </c>
      <c r="AU467" s="18" t="s">
        <v>82</v>
      </c>
    </row>
    <row r="468" s="2" customFormat="1">
      <c r="A468" s="39"/>
      <c r="B468" s="40"/>
      <c r="C468" s="41"/>
      <c r="D468" s="223" t="s">
        <v>150</v>
      </c>
      <c r="E468" s="41"/>
      <c r="F468" s="224" t="s">
        <v>723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150</v>
      </c>
      <c r="AU468" s="18" t="s">
        <v>82</v>
      </c>
    </row>
    <row r="469" s="12" customFormat="1" ht="22.8" customHeight="1">
      <c r="A469" s="12"/>
      <c r="B469" s="189"/>
      <c r="C469" s="190"/>
      <c r="D469" s="191" t="s">
        <v>71</v>
      </c>
      <c r="E469" s="203" t="s">
        <v>724</v>
      </c>
      <c r="F469" s="203" t="s">
        <v>725</v>
      </c>
      <c r="G469" s="190"/>
      <c r="H469" s="190"/>
      <c r="I469" s="193"/>
      <c r="J469" s="204">
        <f>BK469</f>
        <v>0</v>
      </c>
      <c r="K469" s="190"/>
      <c r="L469" s="195"/>
      <c r="M469" s="196"/>
      <c r="N469" s="197"/>
      <c r="O469" s="197"/>
      <c r="P469" s="198">
        <f>SUM(P470:P485)</f>
        <v>0</v>
      </c>
      <c r="Q469" s="197"/>
      <c r="R469" s="198">
        <f>SUM(R470:R485)</f>
        <v>0.27451600000000004</v>
      </c>
      <c r="S469" s="197"/>
      <c r="T469" s="199">
        <f>SUM(T470:T485)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00" t="s">
        <v>82</v>
      </c>
      <c r="AT469" s="201" t="s">
        <v>71</v>
      </c>
      <c r="AU469" s="201" t="s">
        <v>80</v>
      </c>
      <c r="AY469" s="200" t="s">
        <v>139</v>
      </c>
      <c r="BK469" s="202">
        <f>SUM(BK470:BK485)</f>
        <v>0</v>
      </c>
    </row>
    <row r="470" s="2" customFormat="1" ht="24.15" customHeight="1">
      <c r="A470" s="39"/>
      <c r="B470" s="40"/>
      <c r="C470" s="205" t="s">
        <v>726</v>
      </c>
      <c r="D470" s="205" t="s">
        <v>141</v>
      </c>
      <c r="E470" s="206" t="s">
        <v>727</v>
      </c>
      <c r="F470" s="207" t="s">
        <v>728</v>
      </c>
      <c r="G470" s="208" t="s">
        <v>207</v>
      </c>
      <c r="H470" s="209">
        <v>12.1</v>
      </c>
      <c r="I470" s="210"/>
      <c r="J470" s="211">
        <f>ROUND(I470*H470,2)</f>
        <v>0</v>
      </c>
      <c r="K470" s="207" t="s">
        <v>145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0.022450000000000001</v>
      </c>
      <c r="R470" s="214">
        <f>Q470*H470</f>
        <v>0.27164500000000003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262</v>
      </c>
      <c r="AT470" s="216" t="s">
        <v>141</v>
      </c>
      <c r="AU470" s="216" t="s">
        <v>82</v>
      </c>
      <c r="AY470" s="18" t="s">
        <v>139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80</v>
      </c>
      <c r="BK470" s="217">
        <f>ROUND(I470*H470,2)</f>
        <v>0</v>
      </c>
      <c r="BL470" s="18" t="s">
        <v>262</v>
      </c>
      <c r="BM470" s="216" t="s">
        <v>729</v>
      </c>
    </row>
    <row r="471" s="2" customFormat="1">
      <c r="A471" s="39"/>
      <c r="B471" s="40"/>
      <c r="C471" s="41"/>
      <c r="D471" s="218" t="s">
        <v>148</v>
      </c>
      <c r="E471" s="41"/>
      <c r="F471" s="219" t="s">
        <v>730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82</v>
      </c>
    </row>
    <row r="472" s="2" customFormat="1">
      <c r="A472" s="39"/>
      <c r="B472" s="40"/>
      <c r="C472" s="41"/>
      <c r="D472" s="223" t="s">
        <v>150</v>
      </c>
      <c r="E472" s="41"/>
      <c r="F472" s="224" t="s">
        <v>731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150</v>
      </c>
      <c r="AU472" s="18" t="s">
        <v>82</v>
      </c>
    </row>
    <row r="473" s="14" customFormat="1">
      <c r="A473" s="14"/>
      <c r="B473" s="235"/>
      <c r="C473" s="236"/>
      <c r="D473" s="218" t="s">
        <v>152</v>
      </c>
      <c r="E473" s="237" t="s">
        <v>19</v>
      </c>
      <c r="F473" s="238" t="s">
        <v>732</v>
      </c>
      <c r="G473" s="236"/>
      <c r="H473" s="239">
        <v>15.5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152</v>
      </c>
      <c r="AU473" s="245" t="s">
        <v>82</v>
      </c>
      <c r="AV473" s="14" t="s">
        <v>82</v>
      </c>
      <c r="AW473" s="14" t="s">
        <v>33</v>
      </c>
      <c r="AX473" s="14" t="s">
        <v>72</v>
      </c>
      <c r="AY473" s="245" t="s">
        <v>139</v>
      </c>
    </row>
    <row r="474" s="14" customFormat="1">
      <c r="A474" s="14"/>
      <c r="B474" s="235"/>
      <c r="C474" s="236"/>
      <c r="D474" s="218" t="s">
        <v>152</v>
      </c>
      <c r="E474" s="237" t="s">
        <v>19</v>
      </c>
      <c r="F474" s="238" t="s">
        <v>221</v>
      </c>
      <c r="G474" s="236"/>
      <c r="H474" s="239">
        <v>-1.8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152</v>
      </c>
      <c r="AU474" s="245" t="s">
        <v>82</v>
      </c>
      <c r="AV474" s="14" t="s">
        <v>82</v>
      </c>
      <c r="AW474" s="14" t="s">
        <v>33</v>
      </c>
      <c r="AX474" s="14" t="s">
        <v>72</v>
      </c>
      <c r="AY474" s="245" t="s">
        <v>139</v>
      </c>
    </row>
    <row r="475" s="14" customFormat="1">
      <c r="A475" s="14"/>
      <c r="B475" s="235"/>
      <c r="C475" s="236"/>
      <c r="D475" s="218" t="s">
        <v>152</v>
      </c>
      <c r="E475" s="237" t="s">
        <v>19</v>
      </c>
      <c r="F475" s="238" t="s">
        <v>733</v>
      </c>
      <c r="G475" s="236"/>
      <c r="H475" s="239">
        <v>-1.6000000000000001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152</v>
      </c>
      <c r="AU475" s="245" t="s">
        <v>82</v>
      </c>
      <c r="AV475" s="14" t="s">
        <v>82</v>
      </c>
      <c r="AW475" s="14" t="s">
        <v>33</v>
      </c>
      <c r="AX475" s="14" t="s">
        <v>72</v>
      </c>
      <c r="AY475" s="245" t="s">
        <v>139</v>
      </c>
    </row>
    <row r="476" s="15" customFormat="1">
      <c r="A476" s="15"/>
      <c r="B476" s="256"/>
      <c r="C476" s="257"/>
      <c r="D476" s="218" t="s">
        <v>152</v>
      </c>
      <c r="E476" s="258" t="s">
        <v>19</v>
      </c>
      <c r="F476" s="259" t="s">
        <v>222</v>
      </c>
      <c r="G476" s="257"/>
      <c r="H476" s="260">
        <v>12.1</v>
      </c>
      <c r="I476" s="261"/>
      <c r="J476" s="257"/>
      <c r="K476" s="257"/>
      <c r="L476" s="262"/>
      <c r="M476" s="263"/>
      <c r="N476" s="264"/>
      <c r="O476" s="264"/>
      <c r="P476" s="264"/>
      <c r="Q476" s="264"/>
      <c r="R476" s="264"/>
      <c r="S476" s="264"/>
      <c r="T476" s="26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6" t="s">
        <v>152</v>
      </c>
      <c r="AU476" s="266" t="s">
        <v>82</v>
      </c>
      <c r="AV476" s="15" t="s">
        <v>146</v>
      </c>
      <c r="AW476" s="15" t="s">
        <v>33</v>
      </c>
      <c r="AX476" s="15" t="s">
        <v>80</v>
      </c>
      <c r="AY476" s="266" t="s">
        <v>139</v>
      </c>
    </row>
    <row r="477" s="2" customFormat="1" ht="16.5" customHeight="1">
      <c r="A477" s="39"/>
      <c r="B477" s="40"/>
      <c r="C477" s="205" t="s">
        <v>734</v>
      </c>
      <c r="D477" s="205" t="s">
        <v>141</v>
      </c>
      <c r="E477" s="206" t="s">
        <v>735</v>
      </c>
      <c r="F477" s="207" t="s">
        <v>736</v>
      </c>
      <c r="G477" s="208" t="s">
        <v>226</v>
      </c>
      <c r="H477" s="209">
        <v>5</v>
      </c>
      <c r="I477" s="210"/>
      <c r="J477" s="211">
        <f>ROUND(I477*H477,2)</f>
        <v>0</v>
      </c>
      <c r="K477" s="207" t="s">
        <v>145</v>
      </c>
      <c r="L477" s="45"/>
      <c r="M477" s="212" t="s">
        <v>19</v>
      </c>
      <c r="N477" s="213" t="s">
        <v>43</v>
      </c>
      <c r="O477" s="85"/>
      <c r="P477" s="214">
        <f>O477*H477</f>
        <v>0</v>
      </c>
      <c r="Q477" s="214">
        <v>1.0000000000000001E-05</v>
      </c>
      <c r="R477" s="214">
        <f>Q477*H477</f>
        <v>5.0000000000000002E-05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262</v>
      </c>
      <c r="AT477" s="216" t="s">
        <v>141</v>
      </c>
      <c r="AU477" s="216" t="s">
        <v>82</v>
      </c>
      <c r="AY477" s="18" t="s">
        <v>139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80</v>
      </c>
      <c r="BK477" s="217">
        <f>ROUND(I477*H477,2)</f>
        <v>0</v>
      </c>
      <c r="BL477" s="18" t="s">
        <v>262</v>
      </c>
      <c r="BM477" s="216" t="s">
        <v>737</v>
      </c>
    </row>
    <row r="478" s="2" customFormat="1">
      <c r="A478" s="39"/>
      <c r="B478" s="40"/>
      <c r="C478" s="41"/>
      <c r="D478" s="218" t="s">
        <v>148</v>
      </c>
      <c r="E478" s="41"/>
      <c r="F478" s="219" t="s">
        <v>738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148</v>
      </c>
      <c r="AU478" s="18" t="s">
        <v>82</v>
      </c>
    </row>
    <row r="479" s="2" customFormat="1">
      <c r="A479" s="39"/>
      <c r="B479" s="40"/>
      <c r="C479" s="41"/>
      <c r="D479" s="223" t="s">
        <v>150</v>
      </c>
      <c r="E479" s="41"/>
      <c r="F479" s="224" t="s">
        <v>739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150</v>
      </c>
      <c r="AU479" s="18" t="s">
        <v>82</v>
      </c>
    </row>
    <row r="480" s="2" customFormat="1" ht="16.5" customHeight="1">
      <c r="A480" s="39"/>
      <c r="B480" s="40"/>
      <c r="C480" s="205" t="s">
        <v>740</v>
      </c>
      <c r="D480" s="205" t="s">
        <v>141</v>
      </c>
      <c r="E480" s="206" t="s">
        <v>741</v>
      </c>
      <c r="F480" s="207" t="s">
        <v>742</v>
      </c>
      <c r="G480" s="208" t="s">
        <v>226</v>
      </c>
      <c r="H480" s="209">
        <v>3.1000000000000001</v>
      </c>
      <c r="I480" s="210"/>
      <c r="J480" s="211">
        <f>ROUND(I480*H480,2)</f>
        <v>0</v>
      </c>
      <c r="K480" s="207" t="s">
        <v>145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0.00091</v>
      </c>
      <c r="R480" s="214">
        <f>Q480*H480</f>
        <v>0.0028210000000000002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262</v>
      </c>
      <c r="AT480" s="216" t="s">
        <v>141</v>
      </c>
      <c r="AU480" s="216" t="s">
        <v>82</v>
      </c>
      <c r="AY480" s="18" t="s">
        <v>139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80</v>
      </c>
      <c r="BK480" s="217">
        <f>ROUND(I480*H480,2)</f>
        <v>0</v>
      </c>
      <c r="BL480" s="18" t="s">
        <v>262</v>
      </c>
      <c r="BM480" s="216" t="s">
        <v>743</v>
      </c>
    </row>
    <row r="481" s="2" customFormat="1">
      <c r="A481" s="39"/>
      <c r="B481" s="40"/>
      <c r="C481" s="41"/>
      <c r="D481" s="218" t="s">
        <v>148</v>
      </c>
      <c r="E481" s="41"/>
      <c r="F481" s="219" t="s">
        <v>744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148</v>
      </c>
      <c r="AU481" s="18" t="s">
        <v>82</v>
      </c>
    </row>
    <row r="482" s="2" customFormat="1">
      <c r="A482" s="39"/>
      <c r="B482" s="40"/>
      <c r="C482" s="41"/>
      <c r="D482" s="223" t="s">
        <v>150</v>
      </c>
      <c r="E482" s="41"/>
      <c r="F482" s="224" t="s">
        <v>745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150</v>
      </c>
      <c r="AU482" s="18" t="s">
        <v>82</v>
      </c>
    </row>
    <row r="483" s="2" customFormat="1" ht="24.15" customHeight="1">
      <c r="A483" s="39"/>
      <c r="B483" s="40"/>
      <c r="C483" s="205" t="s">
        <v>746</v>
      </c>
      <c r="D483" s="205" t="s">
        <v>141</v>
      </c>
      <c r="E483" s="206" t="s">
        <v>747</v>
      </c>
      <c r="F483" s="207" t="s">
        <v>748</v>
      </c>
      <c r="G483" s="208" t="s">
        <v>170</v>
      </c>
      <c r="H483" s="209">
        <v>0.27500000000000002</v>
      </c>
      <c r="I483" s="210"/>
      <c r="J483" s="211">
        <f>ROUND(I483*H483,2)</f>
        <v>0</v>
      </c>
      <c r="K483" s="207" t="s">
        <v>145</v>
      </c>
      <c r="L483" s="45"/>
      <c r="M483" s="212" t="s">
        <v>19</v>
      </c>
      <c r="N483" s="213" t="s">
        <v>43</v>
      </c>
      <c r="O483" s="85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262</v>
      </c>
      <c r="AT483" s="216" t="s">
        <v>141</v>
      </c>
      <c r="AU483" s="216" t="s">
        <v>82</v>
      </c>
      <c r="AY483" s="18" t="s">
        <v>139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80</v>
      </c>
      <c r="BK483" s="217">
        <f>ROUND(I483*H483,2)</f>
        <v>0</v>
      </c>
      <c r="BL483" s="18" t="s">
        <v>262</v>
      </c>
      <c r="BM483" s="216" t="s">
        <v>749</v>
      </c>
    </row>
    <row r="484" s="2" customFormat="1">
      <c r="A484" s="39"/>
      <c r="B484" s="40"/>
      <c r="C484" s="41"/>
      <c r="D484" s="218" t="s">
        <v>148</v>
      </c>
      <c r="E484" s="41"/>
      <c r="F484" s="219" t="s">
        <v>750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148</v>
      </c>
      <c r="AU484" s="18" t="s">
        <v>82</v>
      </c>
    </row>
    <row r="485" s="2" customFormat="1">
      <c r="A485" s="39"/>
      <c r="B485" s="40"/>
      <c r="C485" s="41"/>
      <c r="D485" s="223" t="s">
        <v>150</v>
      </c>
      <c r="E485" s="41"/>
      <c r="F485" s="224" t="s">
        <v>751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150</v>
      </c>
      <c r="AU485" s="18" t="s">
        <v>82</v>
      </c>
    </row>
    <row r="486" s="12" customFormat="1" ht="22.8" customHeight="1">
      <c r="A486" s="12"/>
      <c r="B486" s="189"/>
      <c r="C486" s="190"/>
      <c r="D486" s="191" t="s">
        <v>71</v>
      </c>
      <c r="E486" s="203" t="s">
        <v>752</v>
      </c>
      <c r="F486" s="203" t="s">
        <v>753</v>
      </c>
      <c r="G486" s="190"/>
      <c r="H486" s="190"/>
      <c r="I486" s="193"/>
      <c r="J486" s="204">
        <f>BK486</f>
        <v>0</v>
      </c>
      <c r="K486" s="190"/>
      <c r="L486" s="195"/>
      <c r="M486" s="196"/>
      <c r="N486" s="197"/>
      <c r="O486" s="197"/>
      <c r="P486" s="198">
        <f>SUM(P487:P516)</f>
        <v>0</v>
      </c>
      <c r="Q486" s="197"/>
      <c r="R486" s="198">
        <f>SUM(R487:R516)</f>
        <v>0.0545</v>
      </c>
      <c r="S486" s="197"/>
      <c r="T486" s="199">
        <f>SUM(T487:T516)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0" t="s">
        <v>82</v>
      </c>
      <c r="AT486" s="201" t="s">
        <v>71</v>
      </c>
      <c r="AU486" s="201" t="s">
        <v>80</v>
      </c>
      <c r="AY486" s="200" t="s">
        <v>139</v>
      </c>
      <c r="BK486" s="202">
        <f>SUM(BK487:BK516)</f>
        <v>0</v>
      </c>
    </row>
    <row r="487" s="2" customFormat="1" ht="24.15" customHeight="1">
      <c r="A487" s="39"/>
      <c r="B487" s="40"/>
      <c r="C487" s="205" t="s">
        <v>754</v>
      </c>
      <c r="D487" s="205" t="s">
        <v>141</v>
      </c>
      <c r="E487" s="206" t="s">
        <v>755</v>
      </c>
      <c r="F487" s="207" t="s">
        <v>756</v>
      </c>
      <c r="G487" s="208" t="s">
        <v>200</v>
      </c>
      <c r="H487" s="209">
        <v>1</v>
      </c>
      <c r="I487" s="210"/>
      <c r="J487" s="211">
        <f>ROUND(I487*H487,2)</f>
        <v>0</v>
      </c>
      <c r="K487" s="207" t="s">
        <v>145</v>
      </c>
      <c r="L487" s="45"/>
      <c r="M487" s="212" t="s">
        <v>19</v>
      </c>
      <c r="N487" s="213" t="s">
        <v>43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262</v>
      </c>
      <c r="AT487" s="216" t="s">
        <v>141</v>
      </c>
      <c r="AU487" s="216" t="s">
        <v>82</v>
      </c>
      <c r="AY487" s="18" t="s">
        <v>139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80</v>
      </c>
      <c r="BK487" s="217">
        <f>ROUND(I487*H487,2)</f>
        <v>0</v>
      </c>
      <c r="BL487" s="18" t="s">
        <v>262</v>
      </c>
      <c r="BM487" s="216" t="s">
        <v>757</v>
      </c>
    </row>
    <row r="488" s="2" customFormat="1">
      <c r="A488" s="39"/>
      <c r="B488" s="40"/>
      <c r="C488" s="41"/>
      <c r="D488" s="218" t="s">
        <v>148</v>
      </c>
      <c r="E488" s="41"/>
      <c r="F488" s="219" t="s">
        <v>758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148</v>
      </c>
      <c r="AU488" s="18" t="s">
        <v>82</v>
      </c>
    </row>
    <row r="489" s="2" customFormat="1">
      <c r="A489" s="39"/>
      <c r="B489" s="40"/>
      <c r="C489" s="41"/>
      <c r="D489" s="223" t="s">
        <v>150</v>
      </c>
      <c r="E489" s="41"/>
      <c r="F489" s="224" t="s">
        <v>759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150</v>
      </c>
      <c r="AU489" s="18" t="s">
        <v>82</v>
      </c>
    </row>
    <row r="490" s="2" customFormat="1" ht="24.15" customHeight="1">
      <c r="A490" s="39"/>
      <c r="B490" s="40"/>
      <c r="C490" s="246" t="s">
        <v>760</v>
      </c>
      <c r="D490" s="246" t="s">
        <v>190</v>
      </c>
      <c r="E490" s="247" t="s">
        <v>761</v>
      </c>
      <c r="F490" s="248" t="s">
        <v>762</v>
      </c>
      <c r="G490" s="249" t="s">
        <v>200</v>
      </c>
      <c r="H490" s="250">
        <v>1</v>
      </c>
      <c r="I490" s="251"/>
      <c r="J490" s="252">
        <f>ROUND(I490*H490,2)</f>
        <v>0</v>
      </c>
      <c r="K490" s="248" t="s">
        <v>145</v>
      </c>
      <c r="L490" s="253"/>
      <c r="M490" s="254" t="s">
        <v>19</v>
      </c>
      <c r="N490" s="255" t="s">
        <v>43</v>
      </c>
      <c r="O490" s="85"/>
      <c r="P490" s="214">
        <f>O490*H490</f>
        <v>0</v>
      </c>
      <c r="Q490" s="214">
        <v>0.016</v>
      </c>
      <c r="R490" s="214">
        <f>Q490*H490</f>
        <v>0.016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377</v>
      </c>
      <c r="AT490" s="216" t="s">
        <v>190</v>
      </c>
      <c r="AU490" s="216" t="s">
        <v>82</v>
      </c>
      <c r="AY490" s="18" t="s">
        <v>139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80</v>
      </c>
      <c r="BK490" s="217">
        <f>ROUND(I490*H490,2)</f>
        <v>0</v>
      </c>
      <c r="BL490" s="18" t="s">
        <v>262</v>
      </c>
      <c r="BM490" s="216" t="s">
        <v>763</v>
      </c>
    </row>
    <row r="491" s="2" customFormat="1">
      <c r="A491" s="39"/>
      <c r="B491" s="40"/>
      <c r="C491" s="41"/>
      <c r="D491" s="218" t="s">
        <v>148</v>
      </c>
      <c r="E491" s="41"/>
      <c r="F491" s="219" t="s">
        <v>762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148</v>
      </c>
      <c r="AU491" s="18" t="s">
        <v>82</v>
      </c>
    </row>
    <row r="492" s="2" customFormat="1">
      <c r="A492" s="39"/>
      <c r="B492" s="40"/>
      <c r="C492" s="41"/>
      <c r="D492" s="223" t="s">
        <v>150</v>
      </c>
      <c r="E492" s="41"/>
      <c r="F492" s="224" t="s">
        <v>764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150</v>
      </c>
      <c r="AU492" s="18" t="s">
        <v>82</v>
      </c>
    </row>
    <row r="493" s="2" customFormat="1" ht="24.15" customHeight="1">
      <c r="A493" s="39"/>
      <c r="B493" s="40"/>
      <c r="C493" s="205" t="s">
        <v>765</v>
      </c>
      <c r="D493" s="205" t="s">
        <v>141</v>
      </c>
      <c r="E493" s="206" t="s">
        <v>766</v>
      </c>
      <c r="F493" s="207" t="s">
        <v>767</v>
      </c>
      <c r="G493" s="208" t="s">
        <v>200</v>
      </c>
      <c r="H493" s="209">
        <v>2</v>
      </c>
      <c r="I493" s="210"/>
      <c r="J493" s="211">
        <f>ROUND(I493*H493,2)</f>
        <v>0</v>
      </c>
      <c r="K493" s="207" t="s">
        <v>145</v>
      </c>
      <c r="L493" s="45"/>
      <c r="M493" s="212" t="s">
        <v>19</v>
      </c>
      <c r="N493" s="213" t="s">
        <v>43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262</v>
      </c>
      <c r="AT493" s="216" t="s">
        <v>141</v>
      </c>
      <c r="AU493" s="216" t="s">
        <v>82</v>
      </c>
      <c r="AY493" s="18" t="s">
        <v>139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80</v>
      </c>
      <c r="BK493" s="217">
        <f>ROUND(I493*H493,2)</f>
        <v>0</v>
      </c>
      <c r="BL493" s="18" t="s">
        <v>262</v>
      </c>
      <c r="BM493" s="216" t="s">
        <v>768</v>
      </c>
    </row>
    <row r="494" s="2" customFormat="1">
      <c r="A494" s="39"/>
      <c r="B494" s="40"/>
      <c r="C494" s="41"/>
      <c r="D494" s="218" t="s">
        <v>148</v>
      </c>
      <c r="E494" s="41"/>
      <c r="F494" s="219" t="s">
        <v>769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148</v>
      </c>
      <c r="AU494" s="18" t="s">
        <v>82</v>
      </c>
    </row>
    <row r="495" s="2" customFormat="1">
      <c r="A495" s="39"/>
      <c r="B495" s="40"/>
      <c r="C495" s="41"/>
      <c r="D495" s="223" t="s">
        <v>150</v>
      </c>
      <c r="E495" s="41"/>
      <c r="F495" s="224" t="s">
        <v>770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150</v>
      </c>
      <c r="AU495" s="18" t="s">
        <v>82</v>
      </c>
    </row>
    <row r="496" s="2" customFormat="1" ht="24.15" customHeight="1">
      <c r="A496" s="39"/>
      <c r="B496" s="40"/>
      <c r="C496" s="246" t="s">
        <v>771</v>
      </c>
      <c r="D496" s="246" t="s">
        <v>190</v>
      </c>
      <c r="E496" s="247" t="s">
        <v>772</v>
      </c>
      <c r="F496" s="248" t="s">
        <v>773</v>
      </c>
      <c r="G496" s="249" t="s">
        <v>200</v>
      </c>
      <c r="H496" s="250">
        <v>2</v>
      </c>
      <c r="I496" s="251"/>
      <c r="J496" s="252">
        <f>ROUND(I496*H496,2)</f>
        <v>0</v>
      </c>
      <c r="K496" s="248" t="s">
        <v>145</v>
      </c>
      <c r="L496" s="253"/>
      <c r="M496" s="254" t="s">
        <v>19</v>
      </c>
      <c r="N496" s="255" t="s">
        <v>43</v>
      </c>
      <c r="O496" s="85"/>
      <c r="P496" s="214">
        <f>O496*H496</f>
        <v>0</v>
      </c>
      <c r="Q496" s="214">
        <v>0.017000000000000001</v>
      </c>
      <c r="R496" s="214">
        <f>Q496*H496</f>
        <v>0.034000000000000002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377</v>
      </c>
      <c r="AT496" s="216" t="s">
        <v>190</v>
      </c>
      <c r="AU496" s="216" t="s">
        <v>82</v>
      </c>
      <c r="AY496" s="18" t="s">
        <v>139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262</v>
      </c>
      <c r="BM496" s="216" t="s">
        <v>774</v>
      </c>
    </row>
    <row r="497" s="2" customFormat="1">
      <c r="A497" s="39"/>
      <c r="B497" s="40"/>
      <c r="C497" s="41"/>
      <c r="D497" s="218" t="s">
        <v>148</v>
      </c>
      <c r="E497" s="41"/>
      <c r="F497" s="219" t="s">
        <v>773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148</v>
      </c>
      <c r="AU497" s="18" t="s">
        <v>82</v>
      </c>
    </row>
    <row r="498" s="2" customFormat="1">
      <c r="A498" s="39"/>
      <c r="B498" s="40"/>
      <c r="C498" s="41"/>
      <c r="D498" s="223" t="s">
        <v>150</v>
      </c>
      <c r="E498" s="41"/>
      <c r="F498" s="224" t="s">
        <v>775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150</v>
      </c>
      <c r="AU498" s="18" t="s">
        <v>82</v>
      </c>
    </row>
    <row r="499" s="2" customFormat="1" ht="16.5" customHeight="1">
      <c r="A499" s="39"/>
      <c r="B499" s="40"/>
      <c r="C499" s="205" t="s">
        <v>776</v>
      </c>
      <c r="D499" s="205" t="s">
        <v>141</v>
      </c>
      <c r="E499" s="206" t="s">
        <v>777</v>
      </c>
      <c r="F499" s="207" t="s">
        <v>778</v>
      </c>
      <c r="G499" s="208" t="s">
        <v>200</v>
      </c>
      <c r="H499" s="209">
        <v>3</v>
      </c>
      <c r="I499" s="210"/>
      <c r="J499" s="211">
        <f>ROUND(I499*H499,2)</f>
        <v>0</v>
      </c>
      <c r="K499" s="207" t="s">
        <v>145</v>
      </c>
      <c r="L499" s="45"/>
      <c r="M499" s="212" t="s">
        <v>19</v>
      </c>
      <c r="N499" s="213" t="s">
        <v>43</v>
      </c>
      <c r="O499" s="85"/>
      <c r="P499" s="214">
        <f>O499*H499</f>
        <v>0</v>
      </c>
      <c r="Q499" s="214">
        <v>0</v>
      </c>
      <c r="R499" s="214">
        <f>Q499*H499</f>
        <v>0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262</v>
      </c>
      <c r="AT499" s="216" t="s">
        <v>141</v>
      </c>
      <c r="AU499" s="216" t="s">
        <v>82</v>
      </c>
      <c r="AY499" s="18" t="s">
        <v>139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80</v>
      </c>
      <c r="BK499" s="217">
        <f>ROUND(I499*H499,2)</f>
        <v>0</v>
      </c>
      <c r="BL499" s="18" t="s">
        <v>262</v>
      </c>
      <c r="BM499" s="216" t="s">
        <v>779</v>
      </c>
    </row>
    <row r="500" s="2" customFormat="1">
      <c r="A500" s="39"/>
      <c r="B500" s="40"/>
      <c r="C500" s="41"/>
      <c r="D500" s="218" t="s">
        <v>148</v>
      </c>
      <c r="E500" s="41"/>
      <c r="F500" s="219" t="s">
        <v>780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148</v>
      </c>
      <c r="AU500" s="18" t="s">
        <v>82</v>
      </c>
    </row>
    <row r="501" s="2" customFormat="1">
      <c r="A501" s="39"/>
      <c r="B501" s="40"/>
      <c r="C501" s="41"/>
      <c r="D501" s="223" t="s">
        <v>150</v>
      </c>
      <c r="E501" s="41"/>
      <c r="F501" s="224" t="s">
        <v>781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150</v>
      </c>
      <c r="AU501" s="18" t="s">
        <v>82</v>
      </c>
    </row>
    <row r="502" s="2" customFormat="1" ht="16.5" customHeight="1">
      <c r="A502" s="39"/>
      <c r="B502" s="40"/>
      <c r="C502" s="246" t="s">
        <v>782</v>
      </c>
      <c r="D502" s="246" t="s">
        <v>190</v>
      </c>
      <c r="E502" s="247" t="s">
        <v>783</v>
      </c>
      <c r="F502" s="248" t="s">
        <v>784</v>
      </c>
      <c r="G502" s="249" t="s">
        <v>200</v>
      </c>
      <c r="H502" s="250">
        <v>3</v>
      </c>
      <c r="I502" s="251"/>
      <c r="J502" s="252">
        <f>ROUND(I502*H502,2)</f>
        <v>0</v>
      </c>
      <c r="K502" s="248" t="s">
        <v>145</v>
      </c>
      <c r="L502" s="253"/>
      <c r="M502" s="254" t="s">
        <v>19</v>
      </c>
      <c r="N502" s="255" t="s">
        <v>43</v>
      </c>
      <c r="O502" s="85"/>
      <c r="P502" s="214">
        <f>O502*H502</f>
        <v>0</v>
      </c>
      <c r="Q502" s="214">
        <v>0.00014999999999999999</v>
      </c>
      <c r="R502" s="214">
        <f>Q502*H502</f>
        <v>0.00044999999999999999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377</v>
      </c>
      <c r="AT502" s="216" t="s">
        <v>190</v>
      </c>
      <c r="AU502" s="216" t="s">
        <v>82</v>
      </c>
      <c r="AY502" s="18" t="s">
        <v>139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262</v>
      </c>
      <c r="BM502" s="216" t="s">
        <v>785</v>
      </c>
    </row>
    <row r="503" s="2" customFormat="1">
      <c r="A503" s="39"/>
      <c r="B503" s="40"/>
      <c r="C503" s="41"/>
      <c r="D503" s="218" t="s">
        <v>148</v>
      </c>
      <c r="E503" s="41"/>
      <c r="F503" s="219" t="s">
        <v>784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148</v>
      </c>
      <c r="AU503" s="18" t="s">
        <v>82</v>
      </c>
    </row>
    <row r="504" s="2" customFormat="1">
      <c r="A504" s="39"/>
      <c r="B504" s="40"/>
      <c r="C504" s="41"/>
      <c r="D504" s="223" t="s">
        <v>150</v>
      </c>
      <c r="E504" s="41"/>
      <c r="F504" s="224" t="s">
        <v>786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150</v>
      </c>
      <c r="AU504" s="18" t="s">
        <v>82</v>
      </c>
    </row>
    <row r="505" s="2" customFormat="1" ht="16.5" customHeight="1">
      <c r="A505" s="39"/>
      <c r="B505" s="40"/>
      <c r="C505" s="246" t="s">
        <v>787</v>
      </c>
      <c r="D505" s="246" t="s">
        <v>190</v>
      </c>
      <c r="E505" s="247" t="s">
        <v>788</v>
      </c>
      <c r="F505" s="248" t="s">
        <v>789</v>
      </c>
      <c r="G505" s="249" t="s">
        <v>200</v>
      </c>
      <c r="H505" s="250">
        <v>3</v>
      </c>
      <c r="I505" s="251"/>
      <c r="J505" s="252">
        <f>ROUND(I505*H505,2)</f>
        <v>0</v>
      </c>
      <c r="K505" s="248" t="s">
        <v>145</v>
      </c>
      <c r="L505" s="253"/>
      <c r="M505" s="254" t="s">
        <v>19</v>
      </c>
      <c r="N505" s="255" t="s">
        <v>43</v>
      </c>
      <c r="O505" s="85"/>
      <c r="P505" s="214">
        <f>O505*H505</f>
        <v>0</v>
      </c>
      <c r="Q505" s="214">
        <v>0.00014999999999999999</v>
      </c>
      <c r="R505" s="214">
        <f>Q505*H505</f>
        <v>0.00044999999999999999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377</v>
      </c>
      <c r="AT505" s="216" t="s">
        <v>190</v>
      </c>
      <c r="AU505" s="216" t="s">
        <v>82</v>
      </c>
      <c r="AY505" s="18" t="s">
        <v>139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80</v>
      </c>
      <c r="BK505" s="217">
        <f>ROUND(I505*H505,2)</f>
        <v>0</v>
      </c>
      <c r="BL505" s="18" t="s">
        <v>262</v>
      </c>
      <c r="BM505" s="216" t="s">
        <v>790</v>
      </c>
    </row>
    <row r="506" s="2" customFormat="1">
      <c r="A506" s="39"/>
      <c r="B506" s="40"/>
      <c r="C506" s="41"/>
      <c r="D506" s="218" t="s">
        <v>148</v>
      </c>
      <c r="E506" s="41"/>
      <c r="F506" s="219" t="s">
        <v>789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148</v>
      </c>
      <c r="AU506" s="18" t="s">
        <v>82</v>
      </c>
    </row>
    <row r="507" s="2" customFormat="1">
      <c r="A507" s="39"/>
      <c r="B507" s="40"/>
      <c r="C507" s="41"/>
      <c r="D507" s="223" t="s">
        <v>150</v>
      </c>
      <c r="E507" s="41"/>
      <c r="F507" s="224" t="s">
        <v>791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150</v>
      </c>
      <c r="AU507" s="18" t="s">
        <v>82</v>
      </c>
    </row>
    <row r="508" s="2" customFormat="1" ht="21.75" customHeight="1">
      <c r="A508" s="39"/>
      <c r="B508" s="40"/>
      <c r="C508" s="205" t="s">
        <v>792</v>
      </c>
      <c r="D508" s="205" t="s">
        <v>141</v>
      </c>
      <c r="E508" s="206" t="s">
        <v>793</v>
      </c>
      <c r="F508" s="207" t="s">
        <v>794</v>
      </c>
      <c r="G508" s="208" t="s">
        <v>200</v>
      </c>
      <c r="H508" s="209">
        <v>3</v>
      </c>
      <c r="I508" s="210"/>
      <c r="J508" s="211">
        <f>ROUND(I508*H508,2)</f>
        <v>0</v>
      </c>
      <c r="K508" s="207" t="s">
        <v>145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262</v>
      </c>
      <c r="AT508" s="216" t="s">
        <v>141</v>
      </c>
      <c r="AU508" s="216" t="s">
        <v>82</v>
      </c>
      <c r="AY508" s="18" t="s">
        <v>139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262</v>
      </c>
      <c r="BM508" s="216" t="s">
        <v>795</v>
      </c>
    </row>
    <row r="509" s="2" customFormat="1">
      <c r="A509" s="39"/>
      <c r="B509" s="40"/>
      <c r="C509" s="41"/>
      <c r="D509" s="218" t="s">
        <v>148</v>
      </c>
      <c r="E509" s="41"/>
      <c r="F509" s="219" t="s">
        <v>796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148</v>
      </c>
      <c r="AU509" s="18" t="s">
        <v>82</v>
      </c>
    </row>
    <row r="510" s="2" customFormat="1">
      <c r="A510" s="39"/>
      <c r="B510" s="40"/>
      <c r="C510" s="41"/>
      <c r="D510" s="223" t="s">
        <v>150</v>
      </c>
      <c r="E510" s="41"/>
      <c r="F510" s="224" t="s">
        <v>797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150</v>
      </c>
      <c r="AU510" s="18" t="s">
        <v>82</v>
      </c>
    </row>
    <row r="511" s="2" customFormat="1" ht="24.15" customHeight="1">
      <c r="A511" s="39"/>
      <c r="B511" s="40"/>
      <c r="C511" s="246" t="s">
        <v>798</v>
      </c>
      <c r="D511" s="246" t="s">
        <v>190</v>
      </c>
      <c r="E511" s="247" t="s">
        <v>799</v>
      </c>
      <c r="F511" s="248" t="s">
        <v>800</v>
      </c>
      <c r="G511" s="249" t="s">
        <v>200</v>
      </c>
      <c r="H511" s="250">
        <v>3</v>
      </c>
      <c r="I511" s="251"/>
      <c r="J511" s="252">
        <f>ROUND(I511*H511,2)</f>
        <v>0</v>
      </c>
      <c r="K511" s="248" t="s">
        <v>145</v>
      </c>
      <c r="L511" s="253"/>
      <c r="M511" s="254" t="s">
        <v>19</v>
      </c>
      <c r="N511" s="255" t="s">
        <v>43</v>
      </c>
      <c r="O511" s="85"/>
      <c r="P511" s="214">
        <f>O511*H511</f>
        <v>0</v>
      </c>
      <c r="Q511" s="214">
        <v>0.0011999999999999999</v>
      </c>
      <c r="R511" s="214">
        <f>Q511*H511</f>
        <v>0.0035999999999999999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377</v>
      </c>
      <c r="AT511" s="216" t="s">
        <v>190</v>
      </c>
      <c r="AU511" s="216" t="s">
        <v>82</v>
      </c>
      <c r="AY511" s="18" t="s">
        <v>139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80</v>
      </c>
      <c r="BK511" s="217">
        <f>ROUND(I511*H511,2)</f>
        <v>0</v>
      </c>
      <c r="BL511" s="18" t="s">
        <v>262</v>
      </c>
      <c r="BM511" s="216" t="s">
        <v>801</v>
      </c>
    </row>
    <row r="512" s="2" customFormat="1">
      <c r="A512" s="39"/>
      <c r="B512" s="40"/>
      <c r="C512" s="41"/>
      <c r="D512" s="218" t="s">
        <v>148</v>
      </c>
      <c r="E512" s="41"/>
      <c r="F512" s="219" t="s">
        <v>800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148</v>
      </c>
      <c r="AU512" s="18" t="s">
        <v>82</v>
      </c>
    </row>
    <row r="513" s="2" customFormat="1">
      <c r="A513" s="39"/>
      <c r="B513" s="40"/>
      <c r="C513" s="41"/>
      <c r="D513" s="223" t="s">
        <v>150</v>
      </c>
      <c r="E513" s="41"/>
      <c r="F513" s="224" t="s">
        <v>802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150</v>
      </c>
      <c r="AU513" s="18" t="s">
        <v>82</v>
      </c>
    </row>
    <row r="514" s="2" customFormat="1" ht="24.15" customHeight="1">
      <c r="A514" s="39"/>
      <c r="B514" s="40"/>
      <c r="C514" s="205" t="s">
        <v>803</v>
      </c>
      <c r="D514" s="205" t="s">
        <v>141</v>
      </c>
      <c r="E514" s="206" t="s">
        <v>804</v>
      </c>
      <c r="F514" s="207" t="s">
        <v>805</v>
      </c>
      <c r="G514" s="208" t="s">
        <v>806</v>
      </c>
      <c r="H514" s="267"/>
      <c r="I514" s="210"/>
      <c r="J514" s="211">
        <f>ROUND(I514*H514,2)</f>
        <v>0</v>
      </c>
      <c r="K514" s="207" t="s">
        <v>145</v>
      </c>
      <c r="L514" s="45"/>
      <c r="M514" s="212" t="s">
        <v>19</v>
      </c>
      <c r="N514" s="213" t="s">
        <v>43</v>
      </c>
      <c r="O514" s="85"/>
      <c r="P514" s="214">
        <f>O514*H514</f>
        <v>0</v>
      </c>
      <c r="Q514" s="214">
        <v>0</v>
      </c>
      <c r="R514" s="214">
        <f>Q514*H514</f>
        <v>0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262</v>
      </c>
      <c r="AT514" s="216" t="s">
        <v>141</v>
      </c>
      <c r="AU514" s="216" t="s">
        <v>82</v>
      </c>
      <c r="AY514" s="18" t="s">
        <v>139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80</v>
      </c>
      <c r="BK514" s="217">
        <f>ROUND(I514*H514,2)</f>
        <v>0</v>
      </c>
      <c r="BL514" s="18" t="s">
        <v>262</v>
      </c>
      <c r="BM514" s="216" t="s">
        <v>807</v>
      </c>
    </row>
    <row r="515" s="2" customFormat="1">
      <c r="A515" s="39"/>
      <c r="B515" s="40"/>
      <c r="C515" s="41"/>
      <c r="D515" s="218" t="s">
        <v>148</v>
      </c>
      <c r="E515" s="41"/>
      <c r="F515" s="219" t="s">
        <v>808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148</v>
      </c>
      <c r="AU515" s="18" t="s">
        <v>82</v>
      </c>
    </row>
    <row r="516" s="2" customFormat="1">
      <c r="A516" s="39"/>
      <c r="B516" s="40"/>
      <c r="C516" s="41"/>
      <c r="D516" s="223" t="s">
        <v>150</v>
      </c>
      <c r="E516" s="41"/>
      <c r="F516" s="224" t="s">
        <v>809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150</v>
      </c>
      <c r="AU516" s="18" t="s">
        <v>82</v>
      </c>
    </row>
    <row r="517" s="12" customFormat="1" ht="22.8" customHeight="1">
      <c r="A517" s="12"/>
      <c r="B517" s="189"/>
      <c r="C517" s="190"/>
      <c r="D517" s="191" t="s">
        <v>71</v>
      </c>
      <c r="E517" s="203" t="s">
        <v>810</v>
      </c>
      <c r="F517" s="203" t="s">
        <v>811</v>
      </c>
      <c r="G517" s="190"/>
      <c r="H517" s="190"/>
      <c r="I517" s="193"/>
      <c r="J517" s="204">
        <f>BK517</f>
        <v>0</v>
      </c>
      <c r="K517" s="190"/>
      <c r="L517" s="195"/>
      <c r="M517" s="196"/>
      <c r="N517" s="197"/>
      <c r="O517" s="197"/>
      <c r="P517" s="198">
        <f>SUM(P518:P521)</f>
        <v>0</v>
      </c>
      <c r="Q517" s="197"/>
      <c r="R517" s="198">
        <f>SUM(R518:R521)</f>
        <v>0</v>
      </c>
      <c r="S517" s="197"/>
      <c r="T517" s="199">
        <f>SUM(T518:T521)</f>
        <v>5.2761384599999994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0" t="s">
        <v>82</v>
      </c>
      <c r="AT517" s="201" t="s">
        <v>71</v>
      </c>
      <c r="AU517" s="201" t="s">
        <v>80</v>
      </c>
      <c r="AY517" s="200" t="s">
        <v>139</v>
      </c>
      <c r="BK517" s="202">
        <f>SUM(BK518:BK521)</f>
        <v>0</v>
      </c>
    </row>
    <row r="518" s="2" customFormat="1" ht="24.15" customHeight="1">
      <c r="A518" s="39"/>
      <c r="B518" s="40"/>
      <c r="C518" s="205" t="s">
        <v>812</v>
      </c>
      <c r="D518" s="205" t="s">
        <v>141</v>
      </c>
      <c r="E518" s="206" t="s">
        <v>813</v>
      </c>
      <c r="F518" s="207" t="s">
        <v>814</v>
      </c>
      <c r="G518" s="208" t="s">
        <v>207</v>
      </c>
      <c r="H518" s="209">
        <v>63.438000000000002</v>
      </c>
      <c r="I518" s="210"/>
      <c r="J518" s="211">
        <f>ROUND(I518*H518,2)</f>
        <v>0</v>
      </c>
      <c r="K518" s="207" t="s">
        <v>145</v>
      </c>
      <c r="L518" s="45"/>
      <c r="M518" s="212" t="s">
        <v>19</v>
      </c>
      <c r="N518" s="213" t="s">
        <v>43</v>
      </c>
      <c r="O518" s="85"/>
      <c r="P518" s="214">
        <f>O518*H518</f>
        <v>0</v>
      </c>
      <c r="Q518" s="214">
        <v>0</v>
      </c>
      <c r="R518" s="214">
        <f>Q518*H518</f>
        <v>0</v>
      </c>
      <c r="S518" s="214">
        <v>0.083169999999999994</v>
      </c>
      <c r="T518" s="215">
        <f>S518*H518</f>
        <v>5.2761384599999994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6" t="s">
        <v>262</v>
      </c>
      <c r="AT518" s="216" t="s">
        <v>141</v>
      </c>
      <c r="AU518" s="216" t="s">
        <v>82</v>
      </c>
      <c r="AY518" s="18" t="s">
        <v>139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80</v>
      </c>
      <c r="BK518" s="217">
        <f>ROUND(I518*H518,2)</f>
        <v>0</v>
      </c>
      <c r="BL518" s="18" t="s">
        <v>262</v>
      </c>
      <c r="BM518" s="216" t="s">
        <v>815</v>
      </c>
    </row>
    <row r="519" s="2" customFormat="1">
      <c r="A519" s="39"/>
      <c r="B519" s="40"/>
      <c r="C519" s="41"/>
      <c r="D519" s="218" t="s">
        <v>148</v>
      </c>
      <c r="E519" s="41"/>
      <c r="F519" s="219" t="s">
        <v>814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148</v>
      </c>
      <c r="AU519" s="18" t="s">
        <v>82</v>
      </c>
    </row>
    <row r="520" s="2" customFormat="1">
      <c r="A520" s="39"/>
      <c r="B520" s="40"/>
      <c r="C520" s="41"/>
      <c r="D520" s="223" t="s">
        <v>150</v>
      </c>
      <c r="E520" s="41"/>
      <c r="F520" s="224" t="s">
        <v>816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150</v>
      </c>
      <c r="AU520" s="18" t="s">
        <v>82</v>
      </c>
    </row>
    <row r="521" s="14" customFormat="1">
      <c r="A521" s="14"/>
      <c r="B521" s="235"/>
      <c r="C521" s="236"/>
      <c r="D521" s="218" t="s">
        <v>152</v>
      </c>
      <c r="E521" s="237" t="s">
        <v>19</v>
      </c>
      <c r="F521" s="238" t="s">
        <v>383</v>
      </c>
      <c r="G521" s="236"/>
      <c r="H521" s="239">
        <v>63.438000000000002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152</v>
      </c>
      <c r="AU521" s="245" t="s">
        <v>82</v>
      </c>
      <c r="AV521" s="14" t="s">
        <v>82</v>
      </c>
      <c r="AW521" s="14" t="s">
        <v>33</v>
      </c>
      <c r="AX521" s="14" t="s">
        <v>80</v>
      </c>
      <c r="AY521" s="245" t="s">
        <v>139</v>
      </c>
    </row>
    <row r="522" s="12" customFormat="1" ht="22.8" customHeight="1">
      <c r="A522" s="12"/>
      <c r="B522" s="189"/>
      <c r="C522" s="190"/>
      <c r="D522" s="191" t="s">
        <v>71</v>
      </c>
      <c r="E522" s="203" t="s">
        <v>817</v>
      </c>
      <c r="F522" s="203" t="s">
        <v>818</v>
      </c>
      <c r="G522" s="190"/>
      <c r="H522" s="190"/>
      <c r="I522" s="193"/>
      <c r="J522" s="204">
        <f>BK522</f>
        <v>0</v>
      </c>
      <c r="K522" s="190"/>
      <c r="L522" s="195"/>
      <c r="M522" s="196"/>
      <c r="N522" s="197"/>
      <c r="O522" s="197"/>
      <c r="P522" s="198">
        <f>SUM(P523:P562)</f>
        <v>0</v>
      </c>
      <c r="Q522" s="197"/>
      <c r="R522" s="198">
        <f>SUM(R523:R562)</f>
        <v>0.44620213000000003</v>
      </c>
      <c r="S522" s="197"/>
      <c r="T522" s="199">
        <f>SUM(T523:T562)</f>
        <v>0.040500000000000001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0" t="s">
        <v>82</v>
      </c>
      <c r="AT522" s="201" t="s">
        <v>71</v>
      </c>
      <c r="AU522" s="201" t="s">
        <v>80</v>
      </c>
      <c r="AY522" s="200" t="s">
        <v>139</v>
      </c>
      <c r="BK522" s="202">
        <f>SUM(BK523:BK562)</f>
        <v>0</v>
      </c>
    </row>
    <row r="523" s="2" customFormat="1" ht="24.15" customHeight="1">
      <c r="A523" s="39"/>
      <c r="B523" s="40"/>
      <c r="C523" s="205" t="s">
        <v>819</v>
      </c>
      <c r="D523" s="205" t="s">
        <v>141</v>
      </c>
      <c r="E523" s="206" t="s">
        <v>820</v>
      </c>
      <c r="F523" s="207" t="s">
        <v>821</v>
      </c>
      <c r="G523" s="208" t="s">
        <v>207</v>
      </c>
      <c r="H523" s="209">
        <v>13.5</v>
      </c>
      <c r="I523" s="210"/>
      <c r="J523" s="211">
        <f>ROUND(I523*H523,2)</f>
        <v>0</v>
      </c>
      <c r="K523" s="207" t="s">
        <v>145</v>
      </c>
      <c r="L523" s="45"/>
      <c r="M523" s="212" t="s">
        <v>19</v>
      </c>
      <c r="N523" s="213" t="s">
        <v>43</v>
      </c>
      <c r="O523" s="85"/>
      <c r="P523" s="214">
        <f>O523*H523</f>
        <v>0</v>
      </c>
      <c r="Q523" s="214">
        <v>0</v>
      </c>
      <c r="R523" s="214">
        <f>Q523*H523</f>
        <v>0</v>
      </c>
      <c r="S523" s="214">
        <v>0.0030000000000000001</v>
      </c>
      <c r="T523" s="215">
        <f>S523*H523</f>
        <v>0.040500000000000001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262</v>
      </c>
      <c r="AT523" s="216" t="s">
        <v>141</v>
      </c>
      <c r="AU523" s="216" t="s">
        <v>82</v>
      </c>
      <c r="AY523" s="18" t="s">
        <v>139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80</v>
      </c>
      <c r="BK523" s="217">
        <f>ROUND(I523*H523,2)</f>
        <v>0</v>
      </c>
      <c r="BL523" s="18" t="s">
        <v>262</v>
      </c>
      <c r="BM523" s="216" t="s">
        <v>822</v>
      </c>
    </row>
    <row r="524" s="2" customFormat="1">
      <c r="A524" s="39"/>
      <c r="B524" s="40"/>
      <c r="C524" s="41"/>
      <c r="D524" s="218" t="s">
        <v>148</v>
      </c>
      <c r="E524" s="41"/>
      <c r="F524" s="219" t="s">
        <v>823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148</v>
      </c>
      <c r="AU524" s="18" t="s">
        <v>82</v>
      </c>
    </row>
    <row r="525" s="2" customFormat="1">
      <c r="A525" s="39"/>
      <c r="B525" s="40"/>
      <c r="C525" s="41"/>
      <c r="D525" s="223" t="s">
        <v>150</v>
      </c>
      <c r="E525" s="41"/>
      <c r="F525" s="224" t="s">
        <v>824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150</v>
      </c>
      <c r="AU525" s="18" t="s">
        <v>82</v>
      </c>
    </row>
    <row r="526" s="13" customFormat="1">
      <c r="A526" s="13"/>
      <c r="B526" s="225"/>
      <c r="C526" s="226"/>
      <c r="D526" s="218" t="s">
        <v>152</v>
      </c>
      <c r="E526" s="227" t="s">
        <v>19</v>
      </c>
      <c r="F526" s="228" t="s">
        <v>361</v>
      </c>
      <c r="G526" s="226"/>
      <c r="H526" s="227" t="s">
        <v>19</v>
      </c>
      <c r="I526" s="229"/>
      <c r="J526" s="226"/>
      <c r="K526" s="226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152</v>
      </c>
      <c r="AU526" s="234" t="s">
        <v>82</v>
      </c>
      <c r="AV526" s="13" t="s">
        <v>80</v>
      </c>
      <c r="AW526" s="13" t="s">
        <v>33</v>
      </c>
      <c r="AX526" s="13" t="s">
        <v>72</v>
      </c>
      <c r="AY526" s="234" t="s">
        <v>139</v>
      </c>
    </row>
    <row r="527" s="14" customFormat="1">
      <c r="A527" s="14"/>
      <c r="B527" s="235"/>
      <c r="C527" s="236"/>
      <c r="D527" s="218" t="s">
        <v>152</v>
      </c>
      <c r="E527" s="237" t="s">
        <v>19</v>
      </c>
      <c r="F527" s="238" t="s">
        <v>384</v>
      </c>
      <c r="G527" s="236"/>
      <c r="H527" s="239">
        <v>13.5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152</v>
      </c>
      <c r="AU527" s="245" t="s">
        <v>82</v>
      </c>
      <c r="AV527" s="14" t="s">
        <v>82</v>
      </c>
      <c r="AW527" s="14" t="s">
        <v>33</v>
      </c>
      <c r="AX527" s="14" t="s">
        <v>80</v>
      </c>
      <c r="AY527" s="245" t="s">
        <v>139</v>
      </c>
    </row>
    <row r="528" s="2" customFormat="1" ht="21.75" customHeight="1">
      <c r="A528" s="39"/>
      <c r="B528" s="40"/>
      <c r="C528" s="205" t="s">
        <v>825</v>
      </c>
      <c r="D528" s="205" t="s">
        <v>141</v>
      </c>
      <c r="E528" s="206" t="s">
        <v>826</v>
      </c>
      <c r="F528" s="207" t="s">
        <v>827</v>
      </c>
      <c r="G528" s="208" t="s">
        <v>207</v>
      </c>
      <c r="H528" s="209">
        <v>76.629999999999995</v>
      </c>
      <c r="I528" s="210"/>
      <c r="J528" s="211">
        <f>ROUND(I528*H528,2)</f>
        <v>0</v>
      </c>
      <c r="K528" s="207" t="s">
        <v>145</v>
      </c>
      <c r="L528" s="45"/>
      <c r="M528" s="212" t="s">
        <v>19</v>
      </c>
      <c r="N528" s="213" t="s">
        <v>43</v>
      </c>
      <c r="O528" s="85"/>
      <c r="P528" s="214">
        <f>O528*H528</f>
        <v>0</v>
      </c>
      <c r="Q528" s="214">
        <v>0.00069999999999999999</v>
      </c>
      <c r="R528" s="214">
        <f>Q528*H528</f>
        <v>0.053640999999999994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262</v>
      </c>
      <c r="AT528" s="216" t="s">
        <v>141</v>
      </c>
      <c r="AU528" s="216" t="s">
        <v>82</v>
      </c>
      <c r="AY528" s="18" t="s">
        <v>139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80</v>
      </c>
      <c r="BK528" s="217">
        <f>ROUND(I528*H528,2)</f>
        <v>0</v>
      </c>
      <c r="BL528" s="18" t="s">
        <v>262</v>
      </c>
      <c r="BM528" s="216" t="s">
        <v>828</v>
      </c>
    </row>
    <row r="529" s="2" customFormat="1">
      <c r="A529" s="39"/>
      <c r="B529" s="40"/>
      <c r="C529" s="41"/>
      <c r="D529" s="218" t="s">
        <v>148</v>
      </c>
      <c r="E529" s="41"/>
      <c r="F529" s="219" t="s">
        <v>829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148</v>
      </c>
      <c r="AU529" s="18" t="s">
        <v>82</v>
      </c>
    </row>
    <row r="530" s="2" customFormat="1">
      <c r="A530" s="39"/>
      <c r="B530" s="40"/>
      <c r="C530" s="41"/>
      <c r="D530" s="223" t="s">
        <v>150</v>
      </c>
      <c r="E530" s="41"/>
      <c r="F530" s="224" t="s">
        <v>830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150</v>
      </c>
      <c r="AU530" s="18" t="s">
        <v>82</v>
      </c>
    </row>
    <row r="531" s="13" customFormat="1">
      <c r="A531" s="13"/>
      <c r="B531" s="225"/>
      <c r="C531" s="226"/>
      <c r="D531" s="218" t="s">
        <v>152</v>
      </c>
      <c r="E531" s="227" t="s">
        <v>19</v>
      </c>
      <c r="F531" s="228" t="s">
        <v>302</v>
      </c>
      <c r="G531" s="226"/>
      <c r="H531" s="227" t="s">
        <v>19</v>
      </c>
      <c r="I531" s="229"/>
      <c r="J531" s="226"/>
      <c r="K531" s="226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152</v>
      </c>
      <c r="AU531" s="234" t="s">
        <v>82</v>
      </c>
      <c r="AV531" s="13" t="s">
        <v>80</v>
      </c>
      <c r="AW531" s="13" t="s">
        <v>33</v>
      </c>
      <c r="AX531" s="13" t="s">
        <v>72</v>
      </c>
      <c r="AY531" s="234" t="s">
        <v>139</v>
      </c>
    </row>
    <row r="532" s="14" customFormat="1">
      <c r="A532" s="14"/>
      <c r="B532" s="235"/>
      <c r="C532" s="236"/>
      <c r="D532" s="218" t="s">
        <v>152</v>
      </c>
      <c r="E532" s="237" t="s">
        <v>19</v>
      </c>
      <c r="F532" s="238" t="s">
        <v>303</v>
      </c>
      <c r="G532" s="236"/>
      <c r="H532" s="239">
        <v>43.649999999999999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152</v>
      </c>
      <c r="AU532" s="245" t="s">
        <v>82</v>
      </c>
      <c r="AV532" s="14" t="s">
        <v>82</v>
      </c>
      <c r="AW532" s="14" t="s">
        <v>33</v>
      </c>
      <c r="AX532" s="14" t="s">
        <v>72</v>
      </c>
      <c r="AY532" s="245" t="s">
        <v>139</v>
      </c>
    </row>
    <row r="533" s="13" customFormat="1">
      <c r="A533" s="13"/>
      <c r="B533" s="225"/>
      <c r="C533" s="226"/>
      <c r="D533" s="218" t="s">
        <v>152</v>
      </c>
      <c r="E533" s="227" t="s">
        <v>19</v>
      </c>
      <c r="F533" s="228" t="s">
        <v>304</v>
      </c>
      <c r="G533" s="226"/>
      <c r="H533" s="227" t="s">
        <v>19</v>
      </c>
      <c r="I533" s="229"/>
      <c r="J533" s="226"/>
      <c r="K533" s="226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152</v>
      </c>
      <c r="AU533" s="234" t="s">
        <v>82</v>
      </c>
      <c r="AV533" s="13" t="s">
        <v>80</v>
      </c>
      <c r="AW533" s="13" t="s">
        <v>33</v>
      </c>
      <c r="AX533" s="13" t="s">
        <v>72</v>
      </c>
      <c r="AY533" s="234" t="s">
        <v>139</v>
      </c>
    </row>
    <row r="534" s="14" customFormat="1">
      <c r="A534" s="14"/>
      <c r="B534" s="235"/>
      <c r="C534" s="236"/>
      <c r="D534" s="218" t="s">
        <v>152</v>
      </c>
      <c r="E534" s="237" t="s">
        <v>19</v>
      </c>
      <c r="F534" s="238" t="s">
        <v>305</v>
      </c>
      <c r="G534" s="236"/>
      <c r="H534" s="239">
        <v>18.789999999999999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152</v>
      </c>
      <c r="AU534" s="245" t="s">
        <v>82</v>
      </c>
      <c r="AV534" s="14" t="s">
        <v>82</v>
      </c>
      <c r="AW534" s="14" t="s">
        <v>33</v>
      </c>
      <c r="AX534" s="14" t="s">
        <v>72</v>
      </c>
      <c r="AY534" s="245" t="s">
        <v>139</v>
      </c>
    </row>
    <row r="535" s="13" customFormat="1">
      <c r="A535" s="13"/>
      <c r="B535" s="225"/>
      <c r="C535" s="226"/>
      <c r="D535" s="218" t="s">
        <v>152</v>
      </c>
      <c r="E535" s="227" t="s">
        <v>19</v>
      </c>
      <c r="F535" s="228" t="s">
        <v>306</v>
      </c>
      <c r="G535" s="226"/>
      <c r="H535" s="227" t="s">
        <v>19</v>
      </c>
      <c r="I535" s="229"/>
      <c r="J535" s="226"/>
      <c r="K535" s="226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152</v>
      </c>
      <c r="AU535" s="234" t="s">
        <v>82</v>
      </c>
      <c r="AV535" s="13" t="s">
        <v>80</v>
      </c>
      <c r="AW535" s="13" t="s">
        <v>33</v>
      </c>
      <c r="AX535" s="13" t="s">
        <v>72</v>
      </c>
      <c r="AY535" s="234" t="s">
        <v>139</v>
      </c>
    </row>
    <row r="536" s="14" customFormat="1">
      <c r="A536" s="14"/>
      <c r="B536" s="235"/>
      <c r="C536" s="236"/>
      <c r="D536" s="218" t="s">
        <v>152</v>
      </c>
      <c r="E536" s="237" t="s">
        <v>19</v>
      </c>
      <c r="F536" s="238" t="s">
        <v>307</v>
      </c>
      <c r="G536" s="236"/>
      <c r="H536" s="239">
        <v>7.5199999999999996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152</v>
      </c>
      <c r="AU536" s="245" t="s">
        <v>82</v>
      </c>
      <c r="AV536" s="14" t="s">
        <v>82</v>
      </c>
      <c r="AW536" s="14" t="s">
        <v>33</v>
      </c>
      <c r="AX536" s="14" t="s">
        <v>72</v>
      </c>
      <c r="AY536" s="245" t="s">
        <v>139</v>
      </c>
    </row>
    <row r="537" s="13" customFormat="1">
      <c r="A537" s="13"/>
      <c r="B537" s="225"/>
      <c r="C537" s="226"/>
      <c r="D537" s="218" t="s">
        <v>152</v>
      </c>
      <c r="E537" s="227" t="s">
        <v>19</v>
      </c>
      <c r="F537" s="228" t="s">
        <v>211</v>
      </c>
      <c r="G537" s="226"/>
      <c r="H537" s="227" t="s">
        <v>19</v>
      </c>
      <c r="I537" s="229"/>
      <c r="J537" s="226"/>
      <c r="K537" s="226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152</v>
      </c>
      <c r="AU537" s="234" t="s">
        <v>82</v>
      </c>
      <c r="AV537" s="13" t="s">
        <v>80</v>
      </c>
      <c r="AW537" s="13" t="s">
        <v>33</v>
      </c>
      <c r="AX537" s="13" t="s">
        <v>72</v>
      </c>
      <c r="AY537" s="234" t="s">
        <v>139</v>
      </c>
    </row>
    <row r="538" s="14" customFormat="1">
      <c r="A538" s="14"/>
      <c r="B538" s="235"/>
      <c r="C538" s="236"/>
      <c r="D538" s="218" t="s">
        <v>152</v>
      </c>
      <c r="E538" s="237" t="s">
        <v>19</v>
      </c>
      <c r="F538" s="238" t="s">
        <v>308</v>
      </c>
      <c r="G538" s="236"/>
      <c r="H538" s="239">
        <v>6.6699999999999999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152</v>
      </c>
      <c r="AU538" s="245" t="s">
        <v>82</v>
      </c>
      <c r="AV538" s="14" t="s">
        <v>82</v>
      </c>
      <c r="AW538" s="14" t="s">
        <v>33</v>
      </c>
      <c r="AX538" s="14" t="s">
        <v>72</v>
      </c>
      <c r="AY538" s="245" t="s">
        <v>139</v>
      </c>
    </row>
    <row r="539" s="15" customFormat="1">
      <c r="A539" s="15"/>
      <c r="B539" s="256"/>
      <c r="C539" s="257"/>
      <c r="D539" s="218" t="s">
        <v>152</v>
      </c>
      <c r="E539" s="258" t="s">
        <v>19</v>
      </c>
      <c r="F539" s="259" t="s">
        <v>222</v>
      </c>
      <c r="G539" s="257"/>
      <c r="H539" s="260">
        <v>76.629999999999995</v>
      </c>
      <c r="I539" s="261"/>
      <c r="J539" s="257"/>
      <c r="K539" s="257"/>
      <c r="L539" s="262"/>
      <c r="M539" s="263"/>
      <c r="N539" s="264"/>
      <c r="O539" s="264"/>
      <c r="P539" s="264"/>
      <c r="Q539" s="264"/>
      <c r="R539" s="264"/>
      <c r="S539" s="264"/>
      <c r="T539" s="26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6" t="s">
        <v>152</v>
      </c>
      <c r="AU539" s="266" t="s">
        <v>82</v>
      </c>
      <c r="AV539" s="15" t="s">
        <v>146</v>
      </c>
      <c r="AW539" s="15" t="s">
        <v>33</v>
      </c>
      <c r="AX539" s="15" t="s">
        <v>80</v>
      </c>
      <c r="AY539" s="266" t="s">
        <v>139</v>
      </c>
    </row>
    <row r="540" s="2" customFormat="1" ht="44.25" customHeight="1">
      <c r="A540" s="39"/>
      <c r="B540" s="40"/>
      <c r="C540" s="246" t="s">
        <v>831</v>
      </c>
      <c r="D540" s="246" t="s">
        <v>190</v>
      </c>
      <c r="E540" s="247" t="s">
        <v>832</v>
      </c>
      <c r="F540" s="248" t="s">
        <v>833</v>
      </c>
      <c r="G540" s="249" t="s">
        <v>207</v>
      </c>
      <c r="H540" s="250">
        <v>84.293000000000006</v>
      </c>
      <c r="I540" s="251"/>
      <c r="J540" s="252">
        <f>ROUND(I540*H540,2)</f>
        <v>0</v>
      </c>
      <c r="K540" s="248" t="s">
        <v>145</v>
      </c>
      <c r="L540" s="253"/>
      <c r="M540" s="254" t="s">
        <v>19</v>
      </c>
      <c r="N540" s="255" t="s">
        <v>43</v>
      </c>
      <c r="O540" s="85"/>
      <c r="P540" s="214">
        <f>O540*H540</f>
        <v>0</v>
      </c>
      <c r="Q540" s="214">
        <v>0.0042900000000000004</v>
      </c>
      <c r="R540" s="214">
        <f>Q540*H540</f>
        <v>0.36161697000000004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377</v>
      </c>
      <c r="AT540" s="216" t="s">
        <v>190</v>
      </c>
      <c r="AU540" s="216" t="s">
        <v>82</v>
      </c>
      <c r="AY540" s="18" t="s">
        <v>139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80</v>
      </c>
      <c r="BK540" s="217">
        <f>ROUND(I540*H540,2)</f>
        <v>0</v>
      </c>
      <c r="BL540" s="18" t="s">
        <v>262</v>
      </c>
      <c r="BM540" s="216" t="s">
        <v>834</v>
      </c>
    </row>
    <row r="541" s="2" customFormat="1">
      <c r="A541" s="39"/>
      <c r="B541" s="40"/>
      <c r="C541" s="41"/>
      <c r="D541" s="218" t="s">
        <v>148</v>
      </c>
      <c r="E541" s="41"/>
      <c r="F541" s="219" t="s">
        <v>833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148</v>
      </c>
      <c r="AU541" s="18" t="s">
        <v>82</v>
      </c>
    </row>
    <row r="542" s="2" customFormat="1">
      <c r="A542" s="39"/>
      <c r="B542" s="40"/>
      <c r="C542" s="41"/>
      <c r="D542" s="223" t="s">
        <v>150</v>
      </c>
      <c r="E542" s="41"/>
      <c r="F542" s="224" t="s">
        <v>835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150</v>
      </c>
      <c r="AU542" s="18" t="s">
        <v>82</v>
      </c>
    </row>
    <row r="543" s="14" customFormat="1">
      <c r="A543" s="14"/>
      <c r="B543" s="235"/>
      <c r="C543" s="236"/>
      <c r="D543" s="218" t="s">
        <v>152</v>
      </c>
      <c r="E543" s="236"/>
      <c r="F543" s="238" t="s">
        <v>836</v>
      </c>
      <c r="G543" s="236"/>
      <c r="H543" s="239">
        <v>84.293000000000006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152</v>
      </c>
      <c r="AU543" s="245" t="s">
        <v>82</v>
      </c>
      <c r="AV543" s="14" t="s">
        <v>82</v>
      </c>
      <c r="AW543" s="14" t="s">
        <v>4</v>
      </c>
      <c r="AX543" s="14" t="s">
        <v>80</v>
      </c>
      <c r="AY543" s="245" t="s">
        <v>139</v>
      </c>
    </row>
    <row r="544" s="2" customFormat="1" ht="16.5" customHeight="1">
      <c r="A544" s="39"/>
      <c r="B544" s="40"/>
      <c r="C544" s="205" t="s">
        <v>837</v>
      </c>
      <c r="D544" s="205" t="s">
        <v>141</v>
      </c>
      <c r="E544" s="206" t="s">
        <v>838</v>
      </c>
      <c r="F544" s="207" t="s">
        <v>839</v>
      </c>
      <c r="G544" s="208" t="s">
        <v>226</v>
      </c>
      <c r="H544" s="209">
        <v>74.099999999999994</v>
      </c>
      <c r="I544" s="210"/>
      <c r="J544" s="211">
        <f>ROUND(I544*H544,2)</f>
        <v>0</v>
      </c>
      <c r="K544" s="207" t="s">
        <v>145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3.0000000000000001E-05</v>
      </c>
      <c r="R544" s="214">
        <f>Q544*H544</f>
        <v>0.0022229999999999997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262</v>
      </c>
      <c r="AT544" s="216" t="s">
        <v>141</v>
      </c>
      <c r="AU544" s="216" t="s">
        <v>82</v>
      </c>
      <c r="AY544" s="18" t="s">
        <v>139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262</v>
      </c>
      <c r="BM544" s="216" t="s">
        <v>840</v>
      </c>
    </row>
    <row r="545" s="2" customFormat="1">
      <c r="A545" s="39"/>
      <c r="B545" s="40"/>
      <c r="C545" s="41"/>
      <c r="D545" s="218" t="s">
        <v>148</v>
      </c>
      <c r="E545" s="41"/>
      <c r="F545" s="219" t="s">
        <v>841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148</v>
      </c>
      <c r="AU545" s="18" t="s">
        <v>82</v>
      </c>
    </row>
    <row r="546" s="2" customFormat="1">
      <c r="A546" s="39"/>
      <c r="B546" s="40"/>
      <c r="C546" s="41"/>
      <c r="D546" s="223" t="s">
        <v>150</v>
      </c>
      <c r="E546" s="41"/>
      <c r="F546" s="224" t="s">
        <v>842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150</v>
      </c>
      <c r="AU546" s="18" t="s">
        <v>82</v>
      </c>
    </row>
    <row r="547" s="13" customFormat="1">
      <c r="A547" s="13"/>
      <c r="B547" s="225"/>
      <c r="C547" s="226"/>
      <c r="D547" s="218" t="s">
        <v>152</v>
      </c>
      <c r="E547" s="227" t="s">
        <v>19</v>
      </c>
      <c r="F547" s="228" t="s">
        <v>302</v>
      </c>
      <c r="G547" s="226"/>
      <c r="H547" s="227" t="s">
        <v>19</v>
      </c>
      <c r="I547" s="229"/>
      <c r="J547" s="226"/>
      <c r="K547" s="226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152</v>
      </c>
      <c r="AU547" s="234" t="s">
        <v>82</v>
      </c>
      <c r="AV547" s="13" t="s">
        <v>80</v>
      </c>
      <c r="AW547" s="13" t="s">
        <v>33</v>
      </c>
      <c r="AX547" s="13" t="s">
        <v>72</v>
      </c>
      <c r="AY547" s="234" t="s">
        <v>139</v>
      </c>
    </row>
    <row r="548" s="14" customFormat="1">
      <c r="A548" s="14"/>
      <c r="B548" s="235"/>
      <c r="C548" s="236"/>
      <c r="D548" s="218" t="s">
        <v>152</v>
      </c>
      <c r="E548" s="237" t="s">
        <v>19</v>
      </c>
      <c r="F548" s="238" t="s">
        <v>843</v>
      </c>
      <c r="G548" s="236"/>
      <c r="H548" s="239">
        <v>28.899999999999999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5" t="s">
        <v>152</v>
      </c>
      <c r="AU548" s="245" t="s">
        <v>82</v>
      </c>
      <c r="AV548" s="14" t="s">
        <v>82</v>
      </c>
      <c r="AW548" s="14" t="s">
        <v>33</v>
      </c>
      <c r="AX548" s="14" t="s">
        <v>72</v>
      </c>
      <c r="AY548" s="245" t="s">
        <v>139</v>
      </c>
    </row>
    <row r="549" s="13" customFormat="1">
      <c r="A549" s="13"/>
      <c r="B549" s="225"/>
      <c r="C549" s="226"/>
      <c r="D549" s="218" t="s">
        <v>152</v>
      </c>
      <c r="E549" s="227" t="s">
        <v>19</v>
      </c>
      <c r="F549" s="228" t="s">
        <v>304</v>
      </c>
      <c r="G549" s="226"/>
      <c r="H549" s="227" t="s">
        <v>19</v>
      </c>
      <c r="I549" s="229"/>
      <c r="J549" s="226"/>
      <c r="K549" s="226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152</v>
      </c>
      <c r="AU549" s="234" t="s">
        <v>82</v>
      </c>
      <c r="AV549" s="13" t="s">
        <v>80</v>
      </c>
      <c r="AW549" s="13" t="s">
        <v>33</v>
      </c>
      <c r="AX549" s="13" t="s">
        <v>72</v>
      </c>
      <c r="AY549" s="234" t="s">
        <v>139</v>
      </c>
    </row>
    <row r="550" s="14" customFormat="1">
      <c r="A550" s="14"/>
      <c r="B550" s="235"/>
      <c r="C550" s="236"/>
      <c r="D550" s="218" t="s">
        <v>152</v>
      </c>
      <c r="E550" s="237" t="s">
        <v>19</v>
      </c>
      <c r="F550" s="238" t="s">
        <v>844</v>
      </c>
      <c r="G550" s="236"/>
      <c r="H550" s="239">
        <v>23.899999999999999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5" t="s">
        <v>152</v>
      </c>
      <c r="AU550" s="245" t="s">
        <v>82</v>
      </c>
      <c r="AV550" s="14" t="s">
        <v>82</v>
      </c>
      <c r="AW550" s="14" t="s">
        <v>33</v>
      </c>
      <c r="AX550" s="14" t="s">
        <v>72</v>
      </c>
      <c r="AY550" s="245" t="s">
        <v>139</v>
      </c>
    </row>
    <row r="551" s="13" customFormat="1">
      <c r="A551" s="13"/>
      <c r="B551" s="225"/>
      <c r="C551" s="226"/>
      <c r="D551" s="218" t="s">
        <v>152</v>
      </c>
      <c r="E551" s="227" t="s">
        <v>19</v>
      </c>
      <c r="F551" s="228" t="s">
        <v>306</v>
      </c>
      <c r="G551" s="226"/>
      <c r="H551" s="227" t="s">
        <v>19</v>
      </c>
      <c r="I551" s="229"/>
      <c r="J551" s="226"/>
      <c r="K551" s="226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152</v>
      </c>
      <c r="AU551" s="234" t="s">
        <v>82</v>
      </c>
      <c r="AV551" s="13" t="s">
        <v>80</v>
      </c>
      <c r="AW551" s="13" t="s">
        <v>33</v>
      </c>
      <c r="AX551" s="13" t="s">
        <v>72</v>
      </c>
      <c r="AY551" s="234" t="s">
        <v>139</v>
      </c>
    </row>
    <row r="552" s="14" customFormat="1">
      <c r="A552" s="14"/>
      <c r="B552" s="235"/>
      <c r="C552" s="236"/>
      <c r="D552" s="218" t="s">
        <v>152</v>
      </c>
      <c r="E552" s="237" t="s">
        <v>19</v>
      </c>
      <c r="F552" s="238" t="s">
        <v>845</v>
      </c>
      <c r="G552" s="236"/>
      <c r="H552" s="239">
        <v>10.1</v>
      </c>
      <c r="I552" s="240"/>
      <c r="J552" s="236"/>
      <c r="K552" s="236"/>
      <c r="L552" s="241"/>
      <c r="M552" s="242"/>
      <c r="N552" s="243"/>
      <c r="O552" s="243"/>
      <c r="P552" s="243"/>
      <c r="Q552" s="243"/>
      <c r="R552" s="243"/>
      <c r="S552" s="243"/>
      <c r="T552" s="24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5" t="s">
        <v>152</v>
      </c>
      <c r="AU552" s="245" t="s">
        <v>82</v>
      </c>
      <c r="AV552" s="14" t="s">
        <v>82</v>
      </c>
      <c r="AW552" s="14" t="s">
        <v>33</v>
      </c>
      <c r="AX552" s="14" t="s">
        <v>72</v>
      </c>
      <c r="AY552" s="245" t="s">
        <v>139</v>
      </c>
    </row>
    <row r="553" s="13" customFormat="1">
      <c r="A553" s="13"/>
      <c r="B553" s="225"/>
      <c r="C553" s="226"/>
      <c r="D553" s="218" t="s">
        <v>152</v>
      </c>
      <c r="E553" s="227" t="s">
        <v>19</v>
      </c>
      <c r="F553" s="228" t="s">
        <v>211</v>
      </c>
      <c r="G553" s="226"/>
      <c r="H553" s="227" t="s">
        <v>19</v>
      </c>
      <c r="I553" s="229"/>
      <c r="J553" s="226"/>
      <c r="K553" s="226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152</v>
      </c>
      <c r="AU553" s="234" t="s">
        <v>82</v>
      </c>
      <c r="AV553" s="13" t="s">
        <v>80</v>
      </c>
      <c r="AW553" s="13" t="s">
        <v>33</v>
      </c>
      <c r="AX553" s="13" t="s">
        <v>72</v>
      </c>
      <c r="AY553" s="234" t="s">
        <v>139</v>
      </c>
    </row>
    <row r="554" s="14" customFormat="1">
      <c r="A554" s="14"/>
      <c r="B554" s="235"/>
      <c r="C554" s="236"/>
      <c r="D554" s="218" t="s">
        <v>152</v>
      </c>
      <c r="E554" s="237" t="s">
        <v>19</v>
      </c>
      <c r="F554" s="238" t="s">
        <v>846</v>
      </c>
      <c r="G554" s="236"/>
      <c r="H554" s="239">
        <v>11.199999999999999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152</v>
      </c>
      <c r="AU554" s="245" t="s">
        <v>82</v>
      </c>
      <c r="AV554" s="14" t="s">
        <v>82</v>
      </c>
      <c r="AW554" s="14" t="s">
        <v>33</v>
      </c>
      <c r="AX554" s="14" t="s">
        <v>72</v>
      </c>
      <c r="AY554" s="245" t="s">
        <v>139</v>
      </c>
    </row>
    <row r="555" s="15" customFormat="1">
      <c r="A555" s="15"/>
      <c r="B555" s="256"/>
      <c r="C555" s="257"/>
      <c r="D555" s="218" t="s">
        <v>152</v>
      </c>
      <c r="E555" s="258" t="s">
        <v>19</v>
      </c>
      <c r="F555" s="259" t="s">
        <v>222</v>
      </c>
      <c r="G555" s="257"/>
      <c r="H555" s="260">
        <v>74.099999999999994</v>
      </c>
      <c r="I555" s="261"/>
      <c r="J555" s="257"/>
      <c r="K555" s="257"/>
      <c r="L555" s="262"/>
      <c r="M555" s="263"/>
      <c r="N555" s="264"/>
      <c r="O555" s="264"/>
      <c r="P555" s="264"/>
      <c r="Q555" s="264"/>
      <c r="R555" s="264"/>
      <c r="S555" s="264"/>
      <c r="T555" s="26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6" t="s">
        <v>152</v>
      </c>
      <c r="AU555" s="266" t="s">
        <v>82</v>
      </c>
      <c r="AV555" s="15" t="s">
        <v>146</v>
      </c>
      <c r="AW555" s="15" t="s">
        <v>33</v>
      </c>
      <c r="AX555" s="15" t="s">
        <v>80</v>
      </c>
      <c r="AY555" s="266" t="s">
        <v>139</v>
      </c>
    </row>
    <row r="556" s="2" customFormat="1" ht="16.5" customHeight="1">
      <c r="A556" s="39"/>
      <c r="B556" s="40"/>
      <c r="C556" s="246" t="s">
        <v>847</v>
      </c>
      <c r="D556" s="246" t="s">
        <v>190</v>
      </c>
      <c r="E556" s="247" t="s">
        <v>848</v>
      </c>
      <c r="F556" s="248" t="s">
        <v>849</v>
      </c>
      <c r="G556" s="249" t="s">
        <v>226</v>
      </c>
      <c r="H556" s="250">
        <v>75.581999999999994</v>
      </c>
      <c r="I556" s="251"/>
      <c r="J556" s="252">
        <f>ROUND(I556*H556,2)</f>
        <v>0</v>
      </c>
      <c r="K556" s="248" t="s">
        <v>145</v>
      </c>
      <c r="L556" s="253"/>
      <c r="M556" s="254" t="s">
        <v>19</v>
      </c>
      <c r="N556" s="255" t="s">
        <v>43</v>
      </c>
      <c r="O556" s="85"/>
      <c r="P556" s="214">
        <f>O556*H556</f>
        <v>0</v>
      </c>
      <c r="Q556" s="214">
        <v>0.00038000000000000002</v>
      </c>
      <c r="R556" s="214">
        <f>Q556*H556</f>
        <v>0.028721159999999999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377</v>
      </c>
      <c r="AT556" s="216" t="s">
        <v>190</v>
      </c>
      <c r="AU556" s="216" t="s">
        <v>82</v>
      </c>
      <c r="AY556" s="18" t="s">
        <v>139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262</v>
      </c>
      <c r="BM556" s="216" t="s">
        <v>850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849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82</v>
      </c>
    </row>
    <row r="558" s="2" customFormat="1">
      <c r="A558" s="39"/>
      <c r="B558" s="40"/>
      <c r="C558" s="41"/>
      <c r="D558" s="223" t="s">
        <v>150</v>
      </c>
      <c r="E558" s="41"/>
      <c r="F558" s="224" t="s">
        <v>851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150</v>
      </c>
      <c r="AU558" s="18" t="s">
        <v>82</v>
      </c>
    </row>
    <row r="559" s="14" customFormat="1">
      <c r="A559" s="14"/>
      <c r="B559" s="235"/>
      <c r="C559" s="236"/>
      <c r="D559" s="218" t="s">
        <v>152</v>
      </c>
      <c r="E559" s="236"/>
      <c r="F559" s="238" t="s">
        <v>852</v>
      </c>
      <c r="G559" s="236"/>
      <c r="H559" s="239">
        <v>75.581999999999994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152</v>
      </c>
      <c r="AU559" s="245" t="s">
        <v>82</v>
      </c>
      <c r="AV559" s="14" t="s">
        <v>82</v>
      </c>
      <c r="AW559" s="14" t="s">
        <v>4</v>
      </c>
      <c r="AX559" s="14" t="s">
        <v>80</v>
      </c>
      <c r="AY559" s="245" t="s">
        <v>139</v>
      </c>
    </row>
    <row r="560" s="2" customFormat="1" ht="24.15" customHeight="1">
      <c r="A560" s="39"/>
      <c r="B560" s="40"/>
      <c r="C560" s="205" t="s">
        <v>853</v>
      </c>
      <c r="D560" s="205" t="s">
        <v>141</v>
      </c>
      <c r="E560" s="206" t="s">
        <v>854</v>
      </c>
      <c r="F560" s="207" t="s">
        <v>855</v>
      </c>
      <c r="G560" s="208" t="s">
        <v>170</v>
      </c>
      <c r="H560" s="209">
        <v>0.44600000000000001</v>
      </c>
      <c r="I560" s="210"/>
      <c r="J560" s="211">
        <f>ROUND(I560*H560,2)</f>
        <v>0</v>
      </c>
      <c r="K560" s="207" t="s">
        <v>145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262</v>
      </c>
      <c r="AT560" s="216" t="s">
        <v>141</v>
      </c>
      <c r="AU560" s="216" t="s">
        <v>82</v>
      </c>
      <c r="AY560" s="18" t="s">
        <v>139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262</v>
      </c>
      <c r="BM560" s="216" t="s">
        <v>856</v>
      </c>
    </row>
    <row r="561" s="2" customFormat="1">
      <c r="A561" s="39"/>
      <c r="B561" s="40"/>
      <c r="C561" s="41"/>
      <c r="D561" s="218" t="s">
        <v>148</v>
      </c>
      <c r="E561" s="41"/>
      <c r="F561" s="219" t="s">
        <v>857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148</v>
      </c>
      <c r="AU561" s="18" t="s">
        <v>82</v>
      </c>
    </row>
    <row r="562" s="2" customFormat="1">
      <c r="A562" s="39"/>
      <c r="B562" s="40"/>
      <c r="C562" s="41"/>
      <c r="D562" s="223" t="s">
        <v>150</v>
      </c>
      <c r="E562" s="41"/>
      <c r="F562" s="224" t="s">
        <v>858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150</v>
      </c>
      <c r="AU562" s="18" t="s">
        <v>82</v>
      </c>
    </row>
    <row r="563" s="12" customFormat="1" ht="22.8" customHeight="1">
      <c r="A563" s="12"/>
      <c r="B563" s="189"/>
      <c r="C563" s="190"/>
      <c r="D563" s="191" t="s">
        <v>71</v>
      </c>
      <c r="E563" s="203" t="s">
        <v>859</v>
      </c>
      <c r="F563" s="203" t="s">
        <v>860</v>
      </c>
      <c r="G563" s="190"/>
      <c r="H563" s="190"/>
      <c r="I563" s="193"/>
      <c r="J563" s="204">
        <f>BK563</f>
        <v>0</v>
      </c>
      <c r="K563" s="190"/>
      <c r="L563" s="195"/>
      <c r="M563" s="196"/>
      <c r="N563" s="197"/>
      <c r="O563" s="197"/>
      <c r="P563" s="198">
        <f>SUM(P564:P601)</f>
        <v>0</v>
      </c>
      <c r="Q563" s="197"/>
      <c r="R563" s="198">
        <f>SUM(R564:R601)</f>
        <v>0.24659999999999999</v>
      </c>
      <c r="S563" s="197"/>
      <c r="T563" s="199">
        <f>SUM(T564:T601)</f>
        <v>5.7946499999999999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0" t="s">
        <v>82</v>
      </c>
      <c r="AT563" s="201" t="s">
        <v>71</v>
      </c>
      <c r="AU563" s="201" t="s">
        <v>80</v>
      </c>
      <c r="AY563" s="200" t="s">
        <v>139</v>
      </c>
      <c r="BK563" s="202">
        <f>SUM(BK564:BK601)</f>
        <v>0</v>
      </c>
    </row>
    <row r="564" s="2" customFormat="1" ht="16.5" customHeight="1">
      <c r="A564" s="39"/>
      <c r="B564" s="40"/>
      <c r="C564" s="205" t="s">
        <v>861</v>
      </c>
      <c r="D564" s="205" t="s">
        <v>141</v>
      </c>
      <c r="E564" s="206" t="s">
        <v>862</v>
      </c>
      <c r="F564" s="207" t="s">
        <v>863</v>
      </c>
      <c r="G564" s="208" t="s">
        <v>207</v>
      </c>
      <c r="H564" s="209">
        <v>10</v>
      </c>
      <c r="I564" s="210"/>
      <c r="J564" s="211">
        <f>ROUND(I564*H564,2)</f>
        <v>0</v>
      </c>
      <c r="K564" s="207" t="s">
        <v>145</v>
      </c>
      <c r="L564" s="45"/>
      <c r="M564" s="212" t="s">
        <v>19</v>
      </c>
      <c r="N564" s="213" t="s">
        <v>43</v>
      </c>
      <c r="O564" s="85"/>
      <c r="P564" s="214">
        <f>O564*H564</f>
        <v>0</v>
      </c>
      <c r="Q564" s="214">
        <v>0.00029999999999999997</v>
      </c>
      <c r="R564" s="214">
        <f>Q564*H564</f>
        <v>0.0029999999999999996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262</v>
      </c>
      <c r="AT564" s="216" t="s">
        <v>141</v>
      </c>
      <c r="AU564" s="216" t="s">
        <v>82</v>
      </c>
      <c r="AY564" s="18" t="s">
        <v>139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262</v>
      </c>
      <c r="BM564" s="216" t="s">
        <v>864</v>
      </c>
    </row>
    <row r="565" s="2" customFormat="1">
      <c r="A565" s="39"/>
      <c r="B565" s="40"/>
      <c r="C565" s="41"/>
      <c r="D565" s="218" t="s">
        <v>148</v>
      </c>
      <c r="E565" s="41"/>
      <c r="F565" s="219" t="s">
        <v>865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148</v>
      </c>
      <c r="AU565" s="18" t="s">
        <v>82</v>
      </c>
    </row>
    <row r="566" s="2" customFormat="1">
      <c r="A566" s="39"/>
      <c r="B566" s="40"/>
      <c r="C566" s="41"/>
      <c r="D566" s="223" t="s">
        <v>150</v>
      </c>
      <c r="E566" s="41"/>
      <c r="F566" s="224" t="s">
        <v>866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150</v>
      </c>
      <c r="AU566" s="18" t="s">
        <v>82</v>
      </c>
    </row>
    <row r="567" s="2" customFormat="1" ht="16.5" customHeight="1">
      <c r="A567" s="39"/>
      <c r="B567" s="40"/>
      <c r="C567" s="205" t="s">
        <v>867</v>
      </c>
      <c r="D567" s="205" t="s">
        <v>141</v>
      </c>
      <c r="E567" s="206" t="s">
        <v>868</v>
      </c>
      <c r="F567" s="207" t="s">
        <v>869</v>
      </c>
      <c r="G567" s="208" t="s">
        <v>207</v>
      </c>
      <c r="H567" s="209">
        <v>10</v>
      </c>
      <c r="I567" s="210"/>
      <c r="J567" s="211">
        <f>ROUND(I567*H567,2)</f>
        <v>0</v>
      </c>
      <c r="K567" s="207" t="s">
        <v>145</v>
      </c>
      <c r="L567" s="45"/>
      <c r="M567" s="212" t="s">
        <v>19</v>
      </c>
      <c r="N567" s="213" t="s">
        <v>43</v>
      </c>
      <c r="O567" s="85"/>
      <c r="P567" s="214">
        <f>O567*H567</f>
        <v>0</v>
      </c>
      <c r="Q567" s="214">
        <v>0.0044999999999999997</v>
      </c>
      <c r="R567" s="214">
        <f>Q567*H567</f>
        <v>0.044999999999999998</v>
      </c>
      <c r="S567" s="214">
        <v>0</v>
      </c>
      <c r="T567" s="21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6" t="s">
        <v>262</v>
      </c>
      <c r="AT567" s="216" t="s">
        <v>141</v>
      </c>
      <c r="AU567" s="216" t="s">
        <v>82</v>
      </c>
      <c r="AY567" s="18" t="s">
        <v>139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8" t="s">
        <v>80</v>
      </c>
      <c r="BK567" s="217">
        <f>ROUND(I567*H567,2)</f>
        <v>0</v>
      </c>
      <c r="BL567" s="18" t="s">
        <v>262</v>
      </c>
      <c r="BM567" s="216" t="s">
        <v>870</v>
      </c>
    </row>
    <row r="568" s="2" customFormat="1">
      <c r="A568" s="39"/>
      <c r="B568" s="40"/>
      <c r="C568" s="41"/>
      <c r="D568" s="218" t="s">
        <v>148</v>
      </c>
      <c r="E568" s="41"/>
      <c r="F568" s="219" t="s">
        <v>871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148</v>
      </c>
      <c r="AU568" s="18" t="s">
        <v>82</v>
      </c>
    </row>
    <row r="569" s="2" customFormat="1">
      <c r="A569" s="39"/>
      <c r="B569" s="40"/>
      <c r="C569" s="41"/>
      <c r="D569" s="223" t="s">
        <v>150</v>
      </c>
      <c r="E569" s="41"/>
      <c r="F569" s="224" t="s">
        <v>872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150</v>
      </c>
      <c r="AU569" s="18" t="s">
        <v>82</v>
      </c>
    </row>
    <row r="570" s="2" customFormat="1" ht="24.15" customHeight="1">
      <c r="A570" s="39"/>
      <c r="B570" s="40"/>
      <c r="C570" s="205" t="s">
        <v>873</v>
      </c>
      <c r="D570" s="205" t="s">
        <v>141</v>
      </c>
      <c r="E570" s="206" t="s">
        <v>874</v>
      </c>
      <c r="F570" s="207" t="s">
        <v>875</v>
      </c>
      <c r="G570" s="208" t="s">
        <v>207</v>
      </c>
      <c r="H570" s="209">
        <v>71.099999999999994</v>
      </c>
      <c r="I570" s="210"/>
      <c r="J570" s="211">
        <f>ROUND(I570*H570,2)</f>
        <v>0</v>
      </c>
      <c r="K570" s="207" t="s">
        <v>145</v>
      </c>
      <c r="L570" s="45"/>
      <c r="M570" s="212" t="s">
        <v>19</v>
      </c>
      <c r="N570" s="213" t="s">
        <v>43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0.081500000000000003</v>
      </c>
      <c r="T570" s="215">
        <f>S570*H570</f>
        <v>5.7946499999999999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262</v>
      </c>
      <c r="AT570" s="216" t="s">
        <v>141</v>
      </c>
      <c r="AU570" s="216" t="s">
        <v>82</v>
      </c>
      <c r="AY570" s="18" t="s">
        <v>139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80</v>
      </c>
      <c r="BK570" s="217">
        <f>ROUND(I570*H570,2)</f>
        <v>0</v>
      </c>
      <c r="BL570" s="18" t="s">
        <v>262</v>
      </c>
      <c r="BM570" s="216" t="s">
        <v>876</v>
      </c>
    </row>
    <row r="571" s="2" customFormat="1">
      <c r="A571" s="39"/>
      <c r="B571" s="40"/>
      <c r="C571" s="41"/>
      <c r="D571" s="218" t="s">
        <v>148</v>
      </c>
      <c r="E571" s="41"/>
      <c r="F571" s="219" t="s">
        <v>877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148</v>
      </c>
      <c r="AU571" s="18" t="s">
        <v>82</v>
      </c>
    </row>
    <row r="572" s="2" customFormat="1">
      <c r="A572" s="39"/>
      <c r="B572" s="40"/>
      <c r="C572" s="41"/>
      <c r="D572" s="223" t="s">
        <v>150</v>
      </c>
      <c r="E572" s="41"/>
      <c r="F572" s="224" t="s">
        <v>878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150</v>
      </c>
      <c r="AU572" s="18" t="s">
        <v>82</v>
      </c>
    </row>
    <row r="573" s="14" customFormat="1">
      <c r="A573" s="14"/>
      <c r="B573" s="235"/>
      <c r="C573" s="236"/>
      <c r="D573" s="218" t="s">
        <v>152</v>
      </c>
      <c r="E573" s="237" t="s">
        <v>19</v>
      </c>
      <c r="F573" s="238" t="s">
        <v>277</v>
      </c>
      <c r="G573" s="236"/>
      <c r="H573" s="239">
        <v>47.159999999999997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152</v>
      </c>
      <c r="AU573" s="245" t="s">
        <v>82</v>
      </c>
      <c r="AV573" s="14" t="s">
        <v>82</v>
      </c>
      <c r="AW573" s="14" t="s">
        <v>33</v>
      </c>
      <c r="AX573" s="14" t="s">
        <v>72</v>
      </c>
      <c r="AY573" s="245" t="s">
        <v>139</v>
      </c>
    </row>
    <row r="574" s="14" customFormat="1">
      <c r="A574" s="14"/>
      <c r="B574" s="235"/>
      <c r="C574" s="236"/>
      <c r="D574" s="218" t="s">
        <v>152</v>
      </c>
      <c r="E574" s="237" t="s">
        <v>19</v>
      </c>
      <c r="F574" s="238" t="s">
        <v>278</v>
      </c>
      <c r="G574" s="236"/>
      <c r="H574" s="239">
        <v>23.940000000000001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152</v>
      </c>
      <c r="AU574" s="245" t="s">
        <v>82</v>
      </c>
      <c r="AV574" s="14" t="s">
        <v>82</v>
      </c>
      <c r="AW574" s="14" t="s">
        <v>33</v>
      </c>
      <c r="AX574" s="14" t="s">
        <v>72</v>
      </c>
      <c r="AY574" s="245" t="s">
        <v>139</v>
      </c>
    </row>
    <row r="575" s="15" customFormat="1">
      <c r="A575" s="15"/>
      <c r="B575" s="256"/>
      <c r="C575" s="257"/>
      <c r="D575" s="218" t="s">
        <v>152</v>
      </c>
      <c r="E575" s="258" t="s">
        <v>19</v>
      </c>
      <c r="F575" s="259" t="s">
        <v>222</v>
      </c>
      <c r="G575" s="257"/>
      <c r="H575" s="260">
        <v>71.099999999999994</v>
      </c>
      <c r="I575" s="261"/>
      <c r="J575" s="257"/>
      <c r="K575" s="257"/>
      <c r="L575" s="262"/>
      <c r="M575" s="263"/>
      <c r="N575" s="264"/>
      <c r="O575" s="264"/>
      <c r="P575" s="264"/>
      <c r="Q575" s="264"/>
      <c r="R575" s="264"/>
      <c r="S575" s="264"/>
      <c r="T575" s="26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6" t="s">
        <v>152</v>
      </c>
      <c r="AU575" s="266" t="s">
        <v>82</v>
      </c>
      <c r="AV575" s="15" t="s">
        <v>146</v>
      </c>
      <c r="AW575" s="15" t="s">
        <v>33</v>
      </c>
      <c r="AX575" s="15" t="s">
        <v>80</v>
      </c>
      <c r="AY575" s="266" t="s">
        <v>139</v>
      </c>
    </row>
    <row r="576" s="2" customFormat="1" ht="33" customHeight="1">
      <c r="A576" s="39"/>
      <c r="B576" s="40"/>
      <c r="C576" s="205" t="s">
        <v>879</v>
      </c>
      <c r="D576" s="205" t="s">
        <v>141</v>
      </c>
      <c r="E576" s="206" t="s">
        <v>880</v>
      </c>
      <c r="F576" s="207" t="s">
        <v>881</v>
      </c>
      <c r="G576" s="208" t="s">
        <v>207</v>
      </c>
      <c r="H576" s="209">
        <v>10</v>
      </c>
      <c r="I576" s="210"/>
      <c r="J576" s="211">
        <f>ROUND(I576*H576,2)</f>
        <v>0</v>
      </c>
      <c r="K576" s="207" t="s">
        <v>145</v>
      </c>
      <c r="L576" s="45"/>
      <c r="M576" s="212" t="s">
        <v>19</v>
      </c>
      <c r="N576" s="213" t="s">
        <v>43</v>
      </c>
      <c r="O576" s="85"/>
      <c r="P576" s="214">
        <f>O576*H576</f>
        <v>0</v>
      </c>
      <c r="Q576" s="214">
        <v>0.0053</v>
      </c>
      <c r="R576" s="214">
        <f>Q576*H576</f>
        <v>0.052999999999999998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262</v>
      </c>
      <c r="AT576" s="216" t="s">
        <v>141</v>
      </c>
      <c r="AU576" s="216" t="s">
        <v>82</v>
      </c>
      <c r="AY576" s="18" t="s">
        <v>139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80</v>
      </c>
      <c r="BK576" s="217">
        <f>ROUND(I576*H576,2)</f>
        <v>0</v>
      </c>
      <c r="BL576" s="18" t="s">
        <v>262</v>
      </c>
      <c r="BM576" s="216" t="s">
        <v>882</v>
      </c>
    </row>
    <row r="577" s="2" customFormat="1">
      <c r="A577" s="39"/>
      <c r="B577" s="40"/>
      <c r="C577" s="41"/>
      <c r="D577" s="218" t="s">
        <v>148</v>
      </c>
      <c r="E577" s="41"/>
      <c r="F577" s="219" t="s">
        <v>883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148</v>
      </c>
      <c r="AU577" s="18" t="s">
        <v>82</v>
      </c>
    </row>
    <row r="578" s="2" customFormat="1">
      <c r="A578" s="39"/>
      <c r="B578" s="40"/>
      <c r="C578" s="41"/>
      <c r="D578" s="223" t="s">
        <v>150</v>
      </c>
      <c r="E578" s="41"/>
      <c r="F578" s="224" t="s">
        <v>884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150</v>
      </c>
      <c r="AU578" s="18" t="s">
        <v>82</v>
      </c>
    </row>
    <row r="579" s="13" customFormat="1">
      <c r="A579" s="13"/>
      <c r="B579" s="225"/>
      <c r="C579" s="226"/>
      <c r="D579" s="218" t="s">
        <v>152</v>
      </c>
      <c r="E579" s="227" t="s">
        <v>19</v>
      </c>
      <c r="F579" s="228" t="s">
        <v>885</v>
      </c>
      <c r="G579" s="226"/>
      <c r="H579" s="227" t="s">
        <v>19</v>
      </c>
      <c r="I579" s="229"/>
      <c r="J579" s="226"/>
      <c r="K579" s="226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152</v>
      </c>
      <c r="AU579" s="234" t="s">
        <v>82</v>
      </c>
      <c r="AV579" s="13" t="s">
        <v>80</v>
      </c>
      <c r="AW579" s="13" t="s">
        <v>33</v>
      </c>
      <c r="AX579" s="13" t="s">
        <v>72</v>
      </c>
      <c r="AY579" s="234" t="s">
        <v>139</v>
      </c>
    </row>
    <row r="580" s="14" customFormat="1">
      <c r="A580" s="14"/>
      <c r="B580" s="235"/>
      <c r="C580" s="236"/>
      <c r="D580" s="218" t="s">
        <v>152</v>
      </c>
      <c r="E580" s="237" t="s">
        <v>19</v>
      </c>
      <c r="F580" s="238" t="s">
        <v>886</v>
      </c>
      <c r="G580" s="236"/>
      <c r="H580" s="239">
        <v>8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5" t="s">
        <v>152</v>
      </c>
      <c r="AU580" s="245" t="s">
        <v>82</v>
      </c>
      <c r="AV580" s="14" t="s">
        <v>82</v>
      </c>
      <c r="AW580" s="14" t="s">
        <v>33</v>
      </c>
      <c r="AX580" s="14" t="s">
        <v>72</v>
      </c>
      <c r="AY580" s="245" t="s">
        <v>139</v>
      </c>
    </row>
    <row r="581" s="13" customFormat="1">
      <c r="A581" s="13"/>
      <c r="B581" s="225"/>
      <c r="C581" s="226"/>
      <c r="D581" s="218" t="s">
        <v>152</v>
      </c>
      <c r="E581" s="227" t="s">
        <v>19</v>
      </c>
      <c r="F581" s="228" t="s">
        <v>887</v>
      </c>
      <c r="G581" s="226"/>
      <c r="H581" s="227" t="s">
        <v>19</v>
      </c>
      <c r="I581" s="229"/>
      <c r="J581" s="226"/>
      <c r="K581" s="226"/>
      <c r="L581" s="230"/>
      <c r="M581" s="231"/>
      <c r="N581" s="232"/>
      <c r="O581" s="232"/>
      <c r="P581" s="232"/>
      <c r="Q581" s="232"/>
      <c r="R581" s="232"/>
      <c r="S581" s="232"/>
      <c r="T581" s="23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4" t="s">
        <v>152</v>
      </c>
      <c r="AU581" s="234" t="s">
        <v>82</v>
      </c>
      <c r="AV581" s="13" t="s">
        <v>80</v>
      </c>
      <c r="AW581" s="13" t="s">
        <v>33</v>
      </c>
      <c r="AX581" s="13" t="s">
        <v>72</v>
      </c>
      <c r="AY581" s="234" t="s">
        <v>139</v>
      </c>
    </row>
    <row r="582" s="14" customFormat="1">
      <c r="A582" s="14"/>
      <c r="B582" s="235"/>
      <c r="C582" s="236"/>
      <c r="D582" s="218" t="s">
        <v>152</v>
      </c>
      <c r="E582" s="237" t="s">
        <v>19</v>
      </c>
      <c r="F582" s="238" t="s">
        <v>82</v>
      </c>
      <c r="G582" s="236"/>
      <c r="H582" s="239">
        <v>2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152</v>
      </c>
      <c r="AU582" s="245" t="s">
        <v>82</v>
      </c>
      <c r="AV582" s="14" t="s">
        <v>82</v>
      </c>
      <c r="AW582" s="14" t="s">
        <v>33</v>
      </c>
      <c r="AX582" s="14" t="s">
        <v>72</v>
      </c>
      <c r="AY582" s="245" t="s">
        <v>139</v>
      </c>
    </row>
    <row r="583" s="15" customFormat="1">
      <c r="A583" s="15"/>
      <c r="B583" s="256"/>
      <c r="C583" s="257"/>
      <c r="D583" s="218" t="s">
        <v>152</v>
      </c>
      <c r="E583" s="258" t="s">
        <v>19</v>
      </c>
      <c r="F583" s="259" t="s">
        <v>222</v>
      </c>
      <c r="G583" s="257"/>
      <c r="H583" s="260">
        <v>10</v>
      </c>
      <c r="I583" s="261"/>
      <c r="J583" s="257"/>
      <c r="K583" s="257"/>
      <c r="L583" s="262"/>
      <c r="M583" s="263"/>
      <c r="N583" s="264"/>
      <c r="O583" s="264"/>
      <c r="P583" s="264"/>
      <c r="Q583" s="264"/>
      <c r="R583" s="264"/>
      <c r="S583" s="264"/>
      <c r="T583" s="26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6" t="s">
        <v>152</v>
      </c>
      <c r="AU583" s="266" t="s">
        <v>82</v>
      </c>
      <c r="AV583" s="15" t="s">
        <v>146</v>
      </c>
      <c r="AW583" s="15" t="s">
        <v>33</v>
      </c>
      <c r="AX583" s="15" t="s">
        <v>80</v>
      </c>
      <c r="AY583" s="266" t="s">
        <v>139</v>
      </c>
    </row>
    <row r="584" s="2" customFormat="1" ht="16.5" customHeight="1">
      <c r="A584" s="39"/>
      <c r="B584" s="40"/>
      <c r="C584" s="246" t="s">
        <v>888</v>
      </c>
      <c r="D584" s="246" t="s">
        <v>190</v>
      </c>
      <c r="E584" s="247" t="s">
        <v>889</v>
      </c>
      <c r="F584" s="248" t="s">
        <v>890</v>
      </c>
      <c r="G584" s="249" t="s">
        <v>207</v>
      </c>
      <c r="H584" s="250">
        <v>11</v>
      </c>
      <c r="I584" s="251"/>
      <c r="J584" s="252">
        <f>ROUND(I584*H584,2)</f>
        <v>0</v>
      </c>
      <c r="K584" s="248" t="s">
        <v>145</v>
      </c>
      <c r="L584" s="253"/>
      <c r="M584" s="254" t="s">
        <v>19</v>
      </c>
      <c r="N584" s="255" t="s">
        <v>43</v>
      </c>
      <c r="O584" s="85"/>
      <c r="P584" s="214">
        <f>O584*H584</f>
        <v>0</v>
      </c>
      <c r="Q584" s="214">
        <v>0.0126</v>
      </c>
      <c r="R584" s="214">
        <f>Q584*H584</f>
        <v>0.1386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377</v>
      </c>
      <c r="AT584" s="216" t="s">
        <v>190</v>
      </c>
      <c r="AU584" s="216" t="s">
        <v>82</v>
      </c>
      <c r="AY584" s="18" t="s">
        <v>139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80</v>
      </c>
      <c r="BK584" s="217">
        <f>ROUND(I584*H584,2)</f>
        <v>0</v>
      </c>
      <c r="BL584" s="18" t="s">
        <v>262</v>
      </c>
      <c r="BM584" s="216" t="s">
        <v>891</v>
      </c>
    </row>
    <row r="585" s="2" customFormat="1">
      <c r="A585" s="39"/>
      <c r="B585" s="40"/>
      <c r="C585" s="41"/>
      <c r="D585" s="218" t="s">
        <v>148</v>
      </c>
      <c r="E585" s="41"/>
      <c r="F585" s="219" t="s">
        <v>890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148</v>
      </c>
      <c r="AU585" s="18" t="s">
        <v>82</v>
      </c>
    </row>
    <row r="586" s="2" customFormat="1">
      <c r="A586" s="39"/>
      <c r="B586" s="40"/>
      <c r="C586" s="41"/>
      <c r="D586" s="223" t="s">
        <v>150</v>
      </c>
      <c r="E586" s="41"/>
      <c r="F586" s="224" t="s">
        <v>892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150</v>
      </c>
      <c r="AU586" s="18" t="s">
        <v>82</v>
      </c>
    </row>
    <row r="587" s="14" customFormat="1">
      <c r="A587" s="14"/>
      <c r="B587" s="235"/>
      <c r="C587" s="236"/>
      <c r="D587" s="218" t="s">
        <v>152</v>
      </c>
      <c r="E587" s="236"/>
      <c r="F587" s="238" t="s">
        <v>893</v>
      </c>
      <c r="G587" s="236"/>
      <c r="H587" s="239">
        <v>11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152</v>
      </c>
      <c r="AU587" s="245" t="s">
        <v>82</v>
      </c>
      <c r="AV587" s="14" t="s">
        <v>82</v>
      </c>
      <c r="AW587" s="14" t="s">
        <v>4</v>
      </c>
      <c r="AX587" s="14" t="s">
        <v>80</v>
      </c>
      <c r="AY587" s="245" t="s">
        <v>139</v>
      </c>
    </row>
    <row r="588" s="2" customFormat="1" ht="21.75" customHeight="1">
      <c r="A588" s="39"/>
      <c r="B588" s="40"/>
      <c r="C588" s="205" t="s">
        <v>894</v>
      </c>
      <c r="D588" s="205" t="s">
        <v>141</v>
      </c>
      <c r="E588" s="206" t="s">
        <v>895</v>
      </c>
      <c r="F588" s="207" t="s">
        <v>896</v>
      </c>
      <c r="G588" s="208" t="s">
        <v>226</v>
      </c>
      <c r="H588" s="209">
        <v>13</v>
      </c>
      <c r="I588" s="210"/>
      <c r="J588" s="211">
        <f>ROUND(I588*H588,2)</f>
        <v>0</v>
      </c>
      <c r="K588" s="207" t="s">
        <v>145</v>
      </c>
      <c r="L588" s="45"/>
      <c r="M588" s="212" t="s">
        <v>19</v>
      </c>
      <c r="N588" s="213" t="s">
        <v>43</v>
      </c>
      <c r="O588" s="85"/>
      <c r="P588" s="214">
        <f>O588*H588</f>
        <v>0</v>
      </c>
      <c r="Q588" s="214">
        <v>0.00050000000000000001</v>
      </c>
      <c r="R588" s="214">
        <f>Q588*H588</f>
        <v>0.0065000000000000006</v>
      </c>
      <c r="S588" s="214">
        <v>0</v>
      </c>
      <c r="T588" s="21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262</v>
      </c>
      <c r="AT588" s="216" t="s">
        <v>141</v>
      </c>
      <c r="AU588" s="216" t="s">
        <v>82</v>
      </c>
      <c r="AY588" s="18" t="s">
        <v>139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80</v>
      </c>
      <c r="BK588" s="217">
        <f>ROUND(I588*H588,2)</f>
        <v>0</v>
      </c>
      <c r="BL588" s="18" t="s">
        <v>262</v>
      </c>
      <c r="BM588" s="216" t="s">
        <v>897</v>
      </c>
    </row>
    <row r="589" s="2" customFormat="1">
      <c r="A589" s="39"/>
      <c r="B589" s="40"/>
      <c r="C589" s="41"/>
      <c r="D589" s="218" t="s">
        <v>148</v>
      </c>
      <c r="E589" s="41"/>
      <c r="F589" s="219" t="s">
        <v>898</v>
      </c>
      <c r="G589" s="41"/>
      <c r="H589" s="41"/>
      <c r="I589" s="220"/>
      <c r="J589" s="41"/>
      <c r="K589" s="41"/>
      <c r="L589" s="45"/>
      <c r="M589" s="221"/>
      <c r="N589" s="222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148</v>
      </c>
      <c r="AU589" s="18" t="s">
        <v>82</v>
      </c>
    </row>
    <row r="590" s="2" customFormat="1">
      <c r="A590" s="39"/>
      <c r="B590" s="40"/>
      <c r="C590" s="41"/>
      <c r="D590" s="223" t="s">
        <v>150</v>
      </c>
      <c r="E590" s="41"/>
      <c r="F590" s="224" t="s">
        <v>899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150</v>
      </c>
      <c r="AU590" s="18" t="s">
        <v>82</v>
      </c>
    </row>
    <row r="591" s="13" customFormat="1">
      <c r="A591" s="13"/>
      <c r="B591" s="225"/>
      <c r="C591" s="226"/>
      <c r="D591" s="218" t="s">
        <v>152</v>
      </c>
      <c r="E591" s="227" t="s">
        <v>19</v>
      </c>
      <c r="F591" s="228" t="s">
        <v>885</v>
      </c>
      <c r="G591" s="226"/>
      <c r="H591" s="227" t="s">
        <v>19</v>
      </c>
      <c r="I591" s="229"/>
      <c r="J591" s="226"/>
      <c r="K591" s="226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152</v>
      </c>
      <c r="AU591" s="234" t="s">
        <v>82</v>
      </c>
      <c r="AV591" s="13" t="s">
        <v>80</v>
      </c>
      <c r="AW591" s="13" t="s">
        <v>33</v>
      </c>
      <c r="AX591" s="13" t="s">
        <v>72</v>
      </c>
      <c r="AY591" s="234" t="s">
        <v>139</v>
      </c>
    </row>
    <row r="592" s="14" customFormat="1">
      <c r="A592" s="14"/>
      <c r="B592" s="235"/>
      <c r="C592" s="236"/>
      <c r="D592" s="218" t="s">
        <v>152</v>
      </c>
      <c r="E592" s="237" t="s">
        <v>19</v>
      </c>
      <c r="F592" s="238" t="s">
        <v>900</v>
      </c>
      <c r="G592" s="236"/>
      <c r="H592" s="239">
        <v>8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152</v>
      </c>
      <c r="AU592" s="245" t="s">
        <v>82</v>
      </c>
      <c r="AV592" s="14" t="s">
        <v>82</v>
      </c>
      <c r="AW592" s="14" t="s">
        <v>33</v>
      </c>
      <c r="AX592" s="14" t="s">
        <v>72</v>
      </c>
      <c r="AY592" s="245" t="s">
        <v>139</v>
      </c>
    </row>
    <row r="593" s="13" customFormat="1">
      <c r="A593" s="13"/>
      <c r="B593" s="225"/>
      <c r="C593" s="226"/>
      <c r="D593" s="218" t="s">
        <v>152</v>
      </c>
      <c r="E593" s="227" t="s">
        <v>19</v>
      </c>
      <c r="F593" s="228" t="s">
        <v>887</v>
      </c>
      <c r="G593" s="226"/>
      <c r="H593" s="227" t="s">
        <v>19</v>
      </c>
      <c r="I593" s="229"/>
      <c r="J593" s="226"/>
      <c r="K593" s="226"/>
      <c r="L593" s="230"/>
      <c r="M593" s="231"/>
      <c r="N593" s="232"/>
      <c r="O593" s="232"/>
      <c r="P593" s="232"/>
      <c r="Q593" s="232"/>
      <c r="R593" s="232"/>
      <c r="S593" s="232"/>
      <c r="T593" s="23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4" t="s">
        <v>152</v>
      </c>
      <c r="AU593" s="234" t="s">
        <v>82</v>
      </c>
      <c r="AV593" s="13" t="s">
        <v>80</v>
      </c>
      <c r="AW593" s="13" t="s">
        <v>33</v>
      </c>
      <c r="AX593" s="13" t="s">
        <v>72</v>
      </c>
      <c r="AY593" s="234" t="s">
        <v>139</v>
      </c>
    </row>
    <row r="594" s="14" customFormat="1">
      <c r="A594" s="14"/>
      <c r="B594" s="235"/>
      <c r="C594" s="236"/>
      <c r="D594" s="218" t="s">
        <v>152</v>
      </c>
      <c r="E594" s="237" t="s">
        <v>19</v>
      </c>
      <c r="F594" s="238" t="s">
        <v>901</v>
      </c>
      <c r="G594" s="236"/>
      <c r="H594" s="239">
        <v>5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152</v>
      </c>
      <c r="AU594" s="245" t="s">
        <v>82</v>
      </c>
      <c r="AV594" s="14" t="s">
        <v>82</v>
      </c>
      <c r="AW594" s="14" t="s">
        <v>33</v>
      </c>
      <c r="AX594" s="14" t="s">
        <v>72</v>
      </c>
      <c r="AY594" s="245" t="s">
        <v>139</v>
      </c>
    </row>
    <row r="595" s="15" customFormat="1">
      <c r="A595" s="15"/>
      <c r="B595" s="256"/>
      <c r="C595" s="257"/>
      <c r="D595" s="218" t="s">
        <v>152</v>
      </c>
      <c r="E595" s="258" t="s">
        <v>19</v>
      </c>
      <c r="F595" s="259" t="s">
        <v>222</v>
      </c>
      <c r="G595" s="257"/>
      <c r="H595" s="260">
        <v>13</v>
      </c>
      <c r="I595" s="261"/>
      <c r="J595" s="257"/>
      <c r="K595" s="257"/>
      <c r="L595" s="262"/>
      <c r="M595" s="263"/>
      <c r="N595" s="264"/>
      <c r="O595" s="264"/>
      <c r="P595" s="264"/>
      <c r="Q595" s="264"/>
      <c r="R595" s="264"/>
      <c r="S595" s="264"/>
      <c r="T595" s="26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6" t="s">
        <v>152</v>
      </c>
      <c r="AU595" s="266" t="s">
        <v>82</v>
      </c>
      <c r="AV595" s="15" t="s">
        <v>146</v>
      </c>
      <c r="AW595" s="15" t="s">
        <v>33</v>
      </c>
      <c r="AX595" s="15" t="s">
        <v>80</v>
      </c>
      <c r="AY595" s="266" t="s">
        <v>139</v>
      </c>
    </row>
    <row r="596" s="2" customFormat="1" ht="24.15" customHeight="1">
      <c r="A596" s="39"/>
      <c r="B596" s="40"/>
      <c r="C596" s="205" t="s">
        <v>902</v>
      </c>
      <c r="D596" s="205" t="s">
        <v>141</v>
      </c>
      <c r="E596" s="206" t="s">
        <v>903</v>
      </c>
      <c r="F596" s="207" t="s">
        <v>904</v>
      </c>
      <c r="G596" s="208" t="s">
        <v>207</v>
      </c>
      <c r="H596" s="209">
        <v>10</v>
      </c>
      <c r="I596" s="210"/>
      <c r="J596" s="211">
        <f>ROUND(I596*H596,2)</f>
        <v>0</v>
      </c>
      <c r="K596" s="207" t="s">
        <v>145</v>
      </c>
      <c r="L596" s="45"/>
      <c r="M596" s="212" t="s">
        <v>19</v>
      </c>
      <c r="N596" s="213" t="s">
        <v>43</v>
      </c>
      <c r="O596" s="85"/>
      <c r="P596" s="214">
        <f>O596*H596</f>
        <v>0</v>
      </c>
      <c r="Q596" s="214">
        <v>5.0000000000000002E-05</v>
      </c>
      <c r="R596" s="214">
        <f>Q596*H596</f>
        <v>0.00050000000000000001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262</v>
      </c>
      <c r="AT596" s="216" t="s">
        <v>141</v>
      </c>
      <c r="AU596" s="216" t="s">
        <v>82</v>
      </c>
      <c r="AY596" s="18" t="s">
        <v>139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80</v>
      </c>
      <c r="BK596" s="217">
        <f>ROUND(I596*H596,2)</f>
        <v>0</v>
      </c>
      <c r="BL596" s="18" t="s">
        <v>262</v>
      </c>
      <c r="BM596" s="216" t="s">
        <v>905</v>
      </c>
    </row>
    <row r="597" s="2" customFormat="1">
      <c r="A597" s="39"/>
      <c r="B597" s="40"/>
      <c r="C597" s="41"/>
      <c r="D597" s="218" t="s">
        <v>148</v>
      </c>
      <c r="E597" s="41"/>
      <c r="F597" s="219" t="s">
        <v>906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148</v>
      </c>
      <c r="AU597" s="18" t="s">
        <v>82</v>
      </c>
    </row>
    <row r="598" s="2" customFormat="1">
      <c r="A598" s="39"/>
      <c r="B598" s="40"/>
      <c r="C598" s="41"/>
      <c r="D598" s="223" t="s">
        <v>150</v>
      </c>
      <c r="E598" s="41"/>
      <c r="F598" s="224" t="s">
        <v>907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150</v>
      </c>
      <c r="AU598" s="18" t="s">
        <v>82</v>
      </c>
    </row>
    <row r="599" s="2" customFormat="1" ht="24.15" customHeight="1">
      <c r="A599" s="39"/>
      <c r="B599" s="40"/>
      <c r="C599" s="205" t="s">
        <v>908</v>
      </c>
      <c r="D599" s="205" t="s">
        <v>141</v>
      </c>
      <c r="E599" s="206" t="s">
        <v>909</v>
      </c>
      <c r="F599" s="207" t="s">
        <v>910</v>
      </c>
      <c r="G599" s="208" t="s">
        <v>170</v>
      </c>
      <c r="H599" s="209">
        <v>0.247</v>
      </c>
      <c r="I599" s="210"/>
      <c r="J599" s="211">
        <f>ROUND(I599*H599,2)</f>
        <v>0</v>
      </c>
      <c r="K599" s="207" t="s">
        <v>145</v>
      </c>
      <c r="L599" s="45"/>
      <c r="M599" s="212" t="s">
        <v>19</v>
      </c>
      <c r="N599" s="213" t="s">
        <v>43</v>
      </c>
      <c r="O599" s="85"/>
      <c r="P599" s="214">
        <f>O599*H599</f>
        <v>0</v>
      </c>
      <c r="Q599" s="214">
        <v>0</v>
      </c>
      <c r="R599" s="214">
        <f>Q599*H599</f>
        <v>0</v>
      </c>
      <c r="S599" s="214">
        <v>0</v>
      </c>
      <c r="T599" s="21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6" t="s">
        <v>262</v>
      </c>
      <c r="AT599" s="216" t="s">
        <v>141</v>
      </c>
      <c r="AU599" s="216" t="s">
        <v>82</v>
      </c>
      <c r="AY599" s="18" t="s">
        <v>139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8" t="s">
        <v>80</v>
      </c>
      <c r="BK599" s="217">
        <f>ROUND(I599*H599,2)</f>
        <v>0</v>
      </c>
      <c r="BL599" s="18" t="s">
        <v>262</v>
      </c>
      <c r="BM599" s="216" t="s">
        <v>911</v>
      </c>
    </row>
    <row r="600" s="2" customFormat="1">
      <c r="A600" s="39"/>
      <c r="B600" s="40"/>
      <c r="C600" s="41"/>
      <c r="D600" s="218" t="s">
        <v>148</v>
      </c>
      <c r="E600" s="41"/>
      <c r="F600" s="219" t="s">
        <v>912</v>
      </c>
      <c r="G600" s="41"/>
      <c r="H600" s="41"/>
      <c r="I600" s="220"/>
      <c r="J600" s="41"/>
      <c r="K600" s="41"/>
      <c r="L600" s="45"/>
      <c r="M600" s="221"/>
      <c r="N600" s="222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148</v>
      </c>
      <c r="AU600" s="18" t="s">
        <v>82</v>
      </c>
    </row>
    <row r="601" s="2" customFormat="1">
      <c r="A601" s="39"/>
      <c r="B601" s="40"/>
      <c r="C601" s="41"/>
      <c r="D601" s="223" t="s">
        <v>150</v>
      </c>
      <c r="E601" s="41"/>
      <c r="F601" s="224" t="s">
        <v>913</v>
      </c>
      <c r="G601" s="41"/>
      <c r="H601" s="41"/>
      <c r="I601" s="220"/>
      <c r="J601" s="41"/>
      <c r="K601" s="41"/>
      <c r="L601" s="45"/>
      <c r="M601" s="221"/>
      <c r="N601" s="222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150</v>
      </c>
      <c r="AU601" s="18" t="s">
        <v>82</v>
      </c>
    </row>
    <row r="602" s="12" customFormat="1" ht="22.8" customHeight="1">
      <c r="A602" s="12"/>
      <c r="B602" s="189"/>
      <c r="C602" s="190"/>
      <c r="D602" s="191" t="s">
        <v>71</v>
      </c>
      <c r="E602" s="203" t="s">
        <v>914</v>
      </c>
      <c r="F602" s="203" t="s">
        <v>915</v>
      </c>
      <c r="G602" s="190"/>
      <c r="H602" s="190"/>
      <c r="I602" s="193"/>
      <c r="J602" s="204">
        <f>BK602</f>
        <v>0</v>
      </c>
      <c r="K602" s="190"/>
      <c r="L602" s="195"/>
      <c r="M602" s="196"/>
      <c r="N602" s="197"/>
      <c r="O602" s="197"/>
      <c r="P602" s="198">
        <f>SUM(P603:P611)</f>
        <v>0</v>
      </c>
      <c r="Q602" s="197"/>
      <c r="R602" s="198">
        <f>SUM(R603:R611)</f>
        <v>0.0054999999999999997</v>
      </c>
      <c r="S602" s="197"/>
      <c r="T602" s="199">
        <f>SUM(T603:T611)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00" t="s">
        <v>82</v>
      </c>
      <c r="AT602" s="201" t="s">
        <v>71</v>
      </c>
      <c r="AU602" s="201" t="s">
        <v>80</v>
      </c>
      <c r="AY602" s="200" t="s">
        <v>139</v>
      </c>
      <c r="BK602" s="202">
        <f>SUM(BK603:BK611)</f>
        <v>0</v>
      </c>
    </row>
    <row r="603" s="2" customFormat="1" ht="24.15" customHeight="1">
      <c r="A603" s="39"/>
      <c r="B603" s="40"/>
      <c r="C603" s="205" t="s">
        <v>916</v>
      </c>
      <c r="D603" s="205" t="s">
        <v>141</v>
      </c>
      <c r="E603" s="206" t="s">
        <v>917</v>
      </c>
      <c r="F603" s="207" t="s">
        <v>918</v>
      </c>
      <c r="G603" s="208" t="s">
        <v>226</v>
      </c>
      <c r="H603" s="209">
        <v>50</v>
      </c>
      <c r="I603" s="210"/>
      <c r="J603" s="211">
        <f>ROUND(I603*H603,2)</f>
        <v>0</v>
      </c>
      <c r="K603" s="207" t="s">
        <v>145</v>
      </c>
      <c r="L603" s="45"/>
      <c r="M603" s="212" t="s">
        <v>19</v>
      </c>
      <c r="N603" s="213" t="s">
        <v>43</v>
      </c>
      <c r="O603" s="85"/>
      <c r="P603" s="214">
        <f>O603*H603</f>
        <v>0</v>
      </c>
      <c r="Q603" s="214">
        <v>2.0000000000000002E-05</v>
      </c>
      <c r="R603" s="214">
        <f>Q603*H603</f>
        <v>0.001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262</v>
      </c>
      <c r="AT603" s="216" t="s">
        <v>141</v>
      </c>
      <c r="AU603" s="216" t="s">
        <v>82</v>
      </c>
      <c r="AY603" s="18" t="s">
        <v>139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80</v>
      </c>
      <c r="BK603" s="217">
        <f>ROUND(I603*H603,2)</f>
        <v>0</v>
      </c>
      <c r="BL603" s="18" t="s">
        <v>262</v>
      </c>
      <c r="BM603" s="216" t="s">
        <v>919</v>
      </c>
    </row>
    <row r="604" s="2" customFormat="1">
      <c r="A604" s="39"/>
      <c r="B604" s="40"/>
      <c r="C604" s="41"/>
      <c r="D604" s="218" t="s">
        <v>148</v>
      </c>
      <c r="E604" s="41"/>
      <c r="F604" s="219" t="s">
        <v>920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148</v>
      </c>
      <c r="AU604" s="18" t="s">
        <v>82</v>
      </c>
    </row>
    <row r="605" s="2" customFormat="1">
      <c r="A605" s="39"/>
      <c r="B605" s="40"/>
      <c r="C605" s="41"/>
      <c r="D605" s="223" t="s">
        <v>150</v>
      </c>
      <c r="E605" s="41"/>
      <c r="F605" s="224" t="s">
        <v>921</v>
      </c>
      <c r="G605" s="41"/>
      <c r="H605" s="41"/>
      <c r="I605" s="220"/>
      <c r="J605" s="41"/>
      <c r="K605" s="41"/>
      <c r="L605" s="45"/>
      <c r="M605" s="221"/>
      <c r="N605" s="222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150</v>
      </c>
      <c r="AU605" s="18" t="s">
        <v>82</v>
      </c>
    </row>
    <row r="606" s="2" customFormat="1" ht="24.15" customHeight="1">
      <c r="A606" s="39"/>
      <c r="B606" s="40"/>
      <c r="C606" s="205" t="s">
        <v>922</v>
      </c>
      <c r="D606" s="205" t="s">
        <v>141</v>
      </c>
      <c r="E606" s="206" t="s">
        <v>923</v>
      </c>
      <c r="F606" s="207" t="s">
        <v>924</v>
      </c>
      <c r="G606" s="208" t="s">
        <v>226</v>
      </c>
      <c r="H606" s="209">
        <v>50</v>
      </c>
      <c r="I606" s="210"/>
      <c r="J606" s="211">
        <f>ROUND(I606*H606,2)</f>
        <v>0</v>
      </c>
      <c r="K606" s="207" t="s">
        <v>145</v>
      </c>
      <c r="L606" s="45"/>
      <c r="M606" s="212" t="s">
        <v>19</v>
      </c>
      <c r="N606" s="213" t="s">
        <v>43</v>
      </c>
      <c r="O606" s="85"/>
      <c r="P606" s="214">
        <f>O606*H606</f>
        <v>0</v>
      </c>
      <c r="Q606" s="214">
        <v>6.0000000000000002E-05</v>
      </c>
      <c r="R606" s="214">
        <f>Q606*H606</f>
        <v>0.0030000000000000001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262</v>
      </c>
      <c r="AT606" s="216" t="s">
        <v>141</v>
      </c>
      <c r="AU606" s="216" t="s">
        <v>82</v>
      </c>
      <c r="AY606" s="18" t="s">
        <v>139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80</v>
      </c>
      <c r="BK606" s="217">
        <f>ROUND(I606*H606,2)</f>
        <v>0</v>
      </c>
      <c r="BL606" s="18" t="s">
        <v>262</v>
      </c>
      <c r="BM606" s="216" t="s">
        <v>925</v>
      </c>
    </row>
    <row r="607" s="2" customFormat="1">
      <c r="A607" s="39"/>
      <c r="B607" s="40"/>
      <c r="C607" s="41"/>
      <c r="D607" s="218" t="s">
        <v>148</v>
      </c>
      <c r="E607" s="41"/>
      <c r="F607" s="219" t="s">
        <v>926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148</v>
      </c>
      <c r="AU607" s="18" t="s">
        <v>82</v>
      </c>
    </row>
    <row r="608" s="2" customFormat="1">
      <c r="A608" s="39"/>
      <c r="B608" s="40"/>
      <c r="C608" s="41"/>
      <c r="D608" s="223" t="s">
        <v>150</v>
      </c>
      <c r="E608" s="41"/>
      <c r="F608" s="224" t="s">
        <v>927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150</v>
      </c>
      <c r="AU608" s="18" t="s">
        <v>82</v>
      </c>
    </row>
    <row r="609" s="2" customFormat="1" ht="24.15" customHeight="1">
      <c r="A609" s="39"/>
      <c r="B609" s="40"/>
      <c r="C609" s="205" t="s">
        <v>928</v>
      </c>
      <c r="D609" s="205" t="s">
        <v>141</v>
      </c>
      <c r="E609" s="206" t="s">
        <v>929</v>
      </c>
      <c r="F609" s="207" t="s">
        <v>930</v>
      </c>
      <c r="G609" s="208" t="s">
        <v>226</v>
      </c>
      <c r="H609" s="209">
        <v>50</v>
      </c>
      <c r="I609" s="210"/>
      <c r="J609" s="211">
        <f>ROUND(I609*H609,2)</f>
        <v>0</v>
      </c>
      <c r="K609" s="207" t="s">
        <v>145</v>
      </c>
      <c r="L609" s="45"/>
      <c r="M609" s="212" t="s">
        <v>19</v>
      </c>
      <c r="N609" s="213" t="s">
        <v>43</v>
      </c>
      <c r="O609" s="85"/>
      <c r="P609" s="214">
        <f>O609*H609</f>
        <v>0</v>
      </c>
      <c r="Q609" s="214">
        <v>3.0000000000000001E-05</v>
      </c>
      <c r="R609" s="214">
        <f>Q609*H609</f>
        <v>0.0015</v>
      </c>
      <c r="S609" s="214">
        <v>0</v>
      </c>
      <c r="T609" s="21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6" t="s">
        <v>262</v>
      </c>
      <c r="AT609" s="216" t="s">
        <v>141</v>
      </c>
      <c r="AU609" s="216" t="s">
        <v>82</v>
      </c>
      <c r="AY609" s="18" t="s">
        <v>139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8" t="s">
        <v>80</v>
      </c>
      <c r="BK609" s="217">
        <f>ROUND(I609*H609,2)</f>
        <v>0</v>
      </c>
      <c r="BL609" s="18" t="s">
        <v>262</v>
      </c>
      <c r="BM609" s="216" t="s">
        <v>931</v>
      </c>
    </row>
    <row r="610" s="2" customFormat="1">
      <c r="A610" s="39"/>
      <c r="B610" s="40"/>
      <c r="C610" s="41"/>
      <c r="D610" s="218" t="s">
        <v>148</v>
      </c>
      <c r="E610" s="41"/>
      <c r="F610" s="219" t="s">
        <v>932</v>
      </c>
      <c r="G610" s="41"/>
      <c r="H610" s="41"/>
      <c r="I610" s="220"/>
      <c r="J610" s="41"/>
      <c r="K610" s="41"/>
      <c r="L610" s="45"/>
      <c r="M610" s="221"/>
      <c r="N610" s="222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148</v>
      </c>
      <c r="AU610" s="18" t="s">
        <v>82</v>
      </c>
    </row>
    <row r="611" s="2" customFormat="1">
      <c r="A611" s="39"/>
      <c r="B611" s="40"/>
      <c r="C611" s="41"/>
      <c r="D611" s="223" t="s">
        <v>150</v>
      </c>
      <c r="E611" s="41"/>
      <c r="F611" s="224" t="s">
        <v>933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150</v>
      </c>
      <c r="AU611" s="18" t="s">
        <v>82</v>
      </c>
    </row>
    <row r="612" s="12" customFormat="1" ht="22.8" customHeight="1">
      <c r="A612" s="12"/>
      <c r="B612" s="189"/>
      <c r="C612" s="190"/>
      <c r="D612" s="191" t="s">
        <v>71</v>
      </c>
      <c r="E612" s="203" t="s">
        <v>934</v>
      </c>
      <c r="F612" s="203" t="s">
        <v>935</v>
      </c>
      <c r="G612" s="190"/>
      <c r="H612" s="190"/>
      <c r="I612" s="193"/>
      <c r="J612" s="204">
        <f>BK612</f>
        <v>0</v>
      </c>
      <c r="K612" s="190"/>
      <c r="L612" s="195"/>
      <c r="M612" s="196"/>
      <c r="N612" s="197"/>
      <c r="O612" s="197"/>
      <c r="P612" s="198">
        <f>SUM(P613:P645)</f>
        <v>0</v>
      </c>
      <c r="Q612" s="197"/>
      <c r="R612" s="198">
        <f>SUM(R613:R645)</f>
        <v>0.34388600000000002</v>
      </c>
      <c r="S612" s="197"/>
      <c r="T612" s="199">
        <f>SUM(T613:T645)</f>
        <v>0.056221600000000004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00" t="s">
        <v>82</v>
      </c>
      <c r="AT612" s="201" t="s">
        <v>71</v>
      </c>
      <c r="AU612" s="201" t="s">
        <v>80</v>
      </c>
      <c r="AY612" s="200" t="s">
        <v>139</v>
      </c>
      <c r="BK612" s="202">
        <f>SUM(BK613:BK645)</f>
        <v>0</v>
      </c>
    </row>
    <row r="613" s="2" customFormat="1" ht="16.5" customHeight="1">
      <c r="A613" s="39"/>
      <c r="B613" s="40"/>
      <c r="C613" s="205" t="s">
        <v>936</v>
      </c>
      <c r="D613" s="205" t="s">
        <v>141</v>
      </c>
      <c r="E613" s="206" t="s">
        <v>937</v>
      </c>
      <c r="F613" s="207" t="s">
        <v>938</v>
      </c>
      <c r="G613" s="208" t="s">
        <v>207</v>
      </c>
      <c r="H613" s="209">
        <v>181.36000000000001</v>
      </c>
      <c r="I613" s="210"/>
      <c r="J613" s="211">
        <f>ROUND(I613*H613,2)</f>
        <v>0</v>
      </c>
      <c r="K613" s="207" t="s">
        <v>145</v>
      </c>
      <c r="L613" s="45"/>
      <c r="M613" s="212" t="s">
        <v>19</v>
      </c>
      <c r="N613" s="213" t="s">
        <v>43</v>
      </c>
      <c r="O613" s="85"/>
      <c r="P613" s="214">
        <f>O613*H613</f>
        <v>0</v>
      </c>
      <c r="Q613" s="214">
        <v>0.001</v>
      </c>
      <c r="R613" s="214">
        <f>Q613*H613</f>
        <v>0.18136000000000002</v>
      </c>
      <c r="S613" s="214">
        <v>0.00031</v>
      </c>
      <c r="T613" s="215">
        <f>S613*H613</f>
        <v>0.056221600000000004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262</v>
      </c>
      <c r="AT613" s="216" t="s">
        <v>141</v>
      </c>
      <c r="AU613" s="216" t="s">
        <v>82</v>
      </c>
      <c r="AY613" s="18" t="s">
        <v>139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80</v>
      </c>
      <c r="BK613" s="217">
        <f>ROUND(I613*H613,2)</f>
        <v>0</v>
      </c>
      <c r="BL613" s="18" t="s">
        <v>262</v>
      </c>
      <c r="BM613" s="216" t="s">
        <v>939</v>
      </c>
    </row>
    <row r="614" s="2" customFormat="1">
      <c r="A614" s="39"/>
      <c r="B614" s="40"/>
      <c r="C614" s="41"/>
      <c r="D614" s="218" t="s">
        <v>148</v>
      </c>
      <c r="E614" s="41"/>
      <c r="F614" s="219" t="s">
        <v>940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148</v>
      </c>
      <c r="AU614" s="18" t="s">
        <v>82</v>
      </c>
    </row>
    <row r="615" s="2" customFormat="1">
      <c r="A615" s="39"/>
      <c r="B615" s="40"/>
      <c r="C615" s="41"/>
      <c r="D615" s="223" t="s">
        <v>150</v>
      </c>
      <c r="E615" s="41"/>
      <c r="F615" s="224" t="s">
        <v>941</v>
      </c>
      <c r="G615" s="41"/>
      <c r="H615" s="41"/>
      <c r="I615" s="220"/>
      <c r="J615" s="41"/>
      <c r="K615" s="41"/>
      <c r="L615" s="45"/>
      <c r="M615" s="221"/>
      <c r="N615" s="222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150</v>
      </c>
      <c r="AU615" s="18" t="s">
        <v>82</v>
      </c>
    </row>
    <row r="616" s="14" customFormat="1">
      <c r="A616" s="14"/>
      <c r="B616" s="235"/>
      <c r="C616" s="236"/>
      <c r="D616" s="218" t="s">
        <v>152</v>
      </c>
      <c r="E616" s="237" t="s">
        <v>19</v>
      </c>
      <c r="F616" s="238" t="s">
        <v>268</v>
      </c>
      <c r="G616" s="236"/>
      <c r="H616" s="239">
        <v>39.359999999999999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152</v>
      </c>
      <c r="AU616" s="245" t="s">
        <v>82</v>
      </c>
      <c r="AV616" s="14" t="s">
        <v>82</v>
      </c>
      <c r="AW616" s="14" t="s">
        <v>33</v>
      </c>
      <c r="AX616" s="14" t="s">
        <v>72</v>
      </c>
      <c r="AY616" s="245" t="s">
        <v>139</v>
      </c>
    </row>
    <row r="617" s="14" customFormat="1">
      <c r="A617" s="14"/>
      <c r="B617" s="235"/>
      <c r="C617" s="236"/>
      <c r="D617" s="218" t="s">
        <v>152</v>
      </c>
      <c r="E617" s="237" t="s">
        <v>19</v>
      </c>
      <c r="F617" s="238" t="s">
        <v>269</v>
      </c>
      <c r="G617" s="236"/>
      <c r="H617" s="239">
        <v>43.5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5" t="s">
        <v>152</v>
      </c>
      <c r="AU617" s="245" t="s">
        <v>82</v>
      </c>
      <c r="AV617" s="14" t="s">
        <v>82</v>
      </c>
      <c r="AW617" s="14" t="s">
        <v>33</v>
      </c>
      <c r="AX617" s="14" t="s">
        <v>72</v>
      </c>
      <c r="AY617" s="245" t="s">
        <v>139</v>
      </c>
    </row>
    <row r="618" s="14" customFormat="1">
      <c r="A618" s="14"/>
      <c r="B618" s="235"/>
      <c r="C618" s="236"/>
      <c r="D618" s="218" t="s">
        <v>152</v>
      </c>
      <c r="E618" s="237" t="s">
        <v>19</v>
      </c>
      <c r="F618" s="238" t="s">
        <v>417</v>
      </c>
      <c r="G618" s="236"/>
      <c r="H618" s="239">
        <v>98.5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152</v>
      </c>
      <c r="AU618" s="245" t="s">
        <v>82</v>
      </c>
      <c r="AV618" s="14" t="s">
        <v>82</v>
      </c>
      <c r="AW618" s="14" t="s">
        <v>33</v>
      </c>
      <c r="AX618" s="14" t="s">
        <v>72</v>
      </c>
      <c r="AY618" s="245" t="s">
        <v>139</v>
      </c>
    </row>
    <row r="619" s="15" customFormat="1">
      <c r="A619" s="15"/>
      <c r="B619" s="256"/>
      <c r="C619" s="257"/>
      <c r="D619" s="218" t="s">
        <v>152</v>
      </c>
      <c r="E619" s="258" t="s">
        <v>19</v>
      </c>
      <c r="F619" s="259" t="s">
        <v>222</v>
      </c>
      <c r="G619" s="257"/>
      <c r="H619" s="260">
        <v>181.36000000000001</v>
      </c>
      <c r="I619" s="261"/>
      <c r="J619" s="257"/>
      <c r="K619" s="257"/>
      <c r="L619" s="262"/>
      <c r="M619" s="263"/>
      <c r="N619" s="264"/>
      <c r="O619" s="264"/>
      <c r="P619" s="264"/>
      <c r="Q619" s="264"/>
      <c r="R619" s="264"/>
      <c r="S619" s="264"/>
      <c r="T619" s="26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6" t="s">
        <v>152</v>
      </c>
      <c r="AU619" s="266" t="s">
        <v>82</v>
      </c>
      <c r="AV619" s="15" t="s">
        <v>146</v>
      </c>
      <c r="AW619" s="15" t="s">
        <v>33</v>
      </c>
      <c r="AX619" s="15" t="s">
        <v>80</v>
      </c>
      <c r="AY619" s="266" t="s">
        <v>139</v>
      </c>
    </row>
    <row r="620" s="2" customFormat="1" ht="16.5" customHeight="1">
      <c r="A620" s="39"/>
      <c r="B620" s="40"/>
      <c r="C620" s="205" t="s">
        <v>942</v>
      </c>
      <c r="D620" s="205" t="s">
        <v>141</v>
      </c>
      <c r="E620" s="206" t="s">
        <v>943</v>
      </c>
      <c r="F620" s="207" t="s">
        <v>944</v>
      </c>
      <c r="G620" s="208" t="s">
        <v>207</v>
      </c>
      <c r="H620" s="209">
        <v>77</v>
      </c>
      <c r="I620" s="210"/>
      <c r="J620" s="211">
        <f>ROUND(I620*H620,2)</f>
        <v>0</v>
      </c>
      <c r="K620" s="207" t="s">
        <v>145</v>
      </c>
      <c r="L620" s="45"/>
      <c r="M620" s="212" t="s">
        <v>19</v>
      </c>
      <c r="N620" s="213" t="s">
        <v>43</v>
      </c>
      <c r="O620" s="85"/>
      <c r="P620" s="214">
        <f>O620*H620</f>
        <v>0</v>
      </c>
      <c r="Q620" s="214">
        <v>0</v>
      </c>
      <c r="R620" s="214">
        <f>Q620*H620</f>
        <v>0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262</v>
      </c>
      <c r="AT620" s="216" t="s">
        <v>141</v>
      </c>
      <c r="AU620" s="216" t="s">
        <v>82</v>
      </c>
      <c r="AY620" s="18" t="s">
        <v>139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80</v>
      </c>
      <c r="BK620" s="217">
        <f>ROUND(I620*H620,2)</f>
        <v>0</v>
      </c>
      <c r="BL620" s="18" t="s">
        <v>262</v>
      </c>
      <c r="BM620" s="216" t="s">
        <v>945</v>
      </c>
    </row>
    <row r="621" s="2" customFormat="1">
      <c r="A621" s="39"/>
      <c r="B621" s="40"/>
      <c r="C621" s="41"/>
      <c r="D621" s="218" t="s">
        <v>148</v>
      </c>
      <c r="E621" s="41"/>
      <c r="F621" s="219" t="s">
        <v>946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148</v>
      </c>
      <c r="AU621" s="18" t="s">
        <v>82</v>
      </c>
    </row>
    <row r="622" s="2" customFormat="1">
      <c r="A622" s="39"/>
      <c r="B622" s="40"/>
      <c r="C622" s="41"/>
      <c r="D622" s="223" t="s">
        <v>150</v>
      </c>
      <c r="E622" s="41"/>
      <c r="F622" s="224" t="s">
        <v>947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150</v>
      </c>
      <c r="AU622" s="18" t="s">
        <v>82</v>
      </c>
    </row>
    <row r="623" s="2" customFormat="1" ht="16.5" customHeight="1">
      <c r="A623" s="39"/>
      <c r="B623" s="40"/>
      <c r="C623" s="246" t="s">
        <v>948</v>
      </c>
      <c r="D623" s="246" t="s">
        <v>190</v>
      </c>
      <c r="E623" s="247" t="s">
        <v>949</v>
      </c>
      <c r="F623" s="248" t="s">
        <v>950</v>
      </c>
      <c r="G623" s="249" t="s">
        <v>207</v>
      </c>
      <c r="H623" s="250">
        <v>80.849999999999994</v>
      </c>
      <c r="I623" s="251"/>
      <c r="J623" s="252">
        <f>ROUND(I623*H623,2)</f>
        <v>0</v>
      </c>
      <c r="K623" s="248" t="s">
        <v>145</v>
      </c>
      <c r="L623" s="253"/>
      <c r="M623" s="254" t="s">
        <v>19</v>
      </c>
      <c r="N623" s="255" t="s">
        <v>43</v>
      </c>
      <c r="O623" s="85"/>
      <c r="P623" s="214">
        <f>O623*H623</f>
        <v>0</v>
      </c>
      <c r="Q623" s="214">
        <v>0</v>
      </c>
      <c r="R623" s="214">
        <f>Q623*H623</f>
        <v>0</v>
      </c>
      <c r="S623" s="214">
        <v>0</v>
      </c>
      <c r="T623" s="21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6" t="s">
        <v>377</v>
      </c>
      <c r="AT623" s="216" t="s">
        <v>190</v>
      </c>
      <c r="AU623" s="216" t="s">
        <v>82</v>
      </c>
      <c r="AY623" s="18" t="s">
        <v>139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8" t="s">
        <v>80</v>
      </c>
      <c r="BK623" s="217">
        <f>ROUND(I623*H623,2)</f>
        <v>0</v>
      </c>
      <c r="BL623" s="18" t="s">
        <v>262</v>
      </c>
      <c r="BM623" s="216" t="s">
        <v>951</v>
      </c>
    </row>
    <row r="624" s="2" customFormat="1">
      <c r="A624" s="39"/>
      <c r="B624" s="40"/>
      <c r="C624" s="41"/>
      <c r="D624" s="218" t="s">
        <v>148</v>
      </c>
      <c r="E624" s="41"/>
      <c r="F624" s="219" t="s">
        <v>950</v>
      </c>
      <c r="G624" s="41"/>
      <c r="H624" s="41"/>
      <c r="I624" s="220"/>
      <c r="J624" s="41"/>
      <c r="K624" s="41"/>
      <c r="L624" s="45"/>
      <c r="M624" s="221"/>
      <c r="N624" s="222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148</v>
      </c>
      <c r="AU624" s="18" t="s">
        <v>82</v>
      </c>
    </row>
    <row r="625" s="2" customFormat="1">
      <c r="A625" s="39"/>
      <c r="B625" s="40"/>
      <c r="C625" s="41"/>
      <c r="D625" s="223" t="s">
        <v>150</v>
      </c>
      <c r="E625" s="41"/>
      <c r="F625" s="224" t="s">
        <v>952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150</v>
      </c>
      <c r="AU625" s="18" t="s">
        <v>82</v>
      </c>
    </row>
    <row r="626" s="14" customFormat="1">
      <c r="A626" s="14"/>
      <c r="B626" s="235"/>
      <c r="C626" s="236"/>
      <c r="D626" s="218" t="s">
        <v>152</v>
      </c>
      <c r="E626" s="236"/>
      <c r="F626" s="238" t="s">
        <v>953</v>
      </c>
      <c r="G626" s="236"/>
      <c r="H626" s="239">
        <v>80.849999999999994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152</v>
      </c>
      <c r="AU626" s="245" t="s">
        <v>82</v>
      </c>
      <c r="AV626" s="14" t="s">
        <v>82</v>
      </c>
      <c r="AW626" s="14" t="s">
        <v>4</v>
      </c>
      <c r="AX626" s="14" t="s">
        <v>80</v>
      </c>
      <c r="AY626" s="245" t="s">
        <v>139</v>
      </c>
    </row>
    <row r="627" s="2" customFormat="1" ht="24.15" customHeight="1">
      <c r="A627" s="39"/>
      <c r="B627" s="40"/>
      <c r="C627" s="205" t="s">
        <v>954</v>
      </c>
      <c r="D627" s="205" t="s">
        <v>141</v>
      </c>
      <c r="E627" s="206" t="s">
        <v>955</v>
      </c>
      <c r="F627" s="207" t="s">
        <v>956</v>
      </c>
      <c r="G627" s="208" t="s">
        <v>207</v>
      </c>
      <c r="H627" s="209">
        <v>345.80000000000001</v>
      </c>
      <c r="I627" s="210"/>
      <c r="J627" s="211">
        <f>ROUND(I627*H627,2)</f>
        <v>0</v>
      </c>
      <c r="K627" s="207" t="s">
        <v>145</v>
      </c>
      <c r="L627" s="45"/>
      <c r="M627" s="212" t="s">
        <v>19</v>
      </c>
      <c r="N627" s="213" t="s">
        <v>43</v>
      </c>
      <c r="O627" s="85"/>
      <c r="P627" s="214">
        <f>O627*H627</f>
        <v>0</v>
      </c>
      <c r="Q627" s="214">
        <v>0.00021000000000000001</v>
      </c>
      <c r="R627" s="214">
        <f>Q627*H627</f>
        <v>0.072618000000000002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262</v>
      </c>
      <c r="AT627" s="216" t="s">
        <v>141</v>
      </c>
      <c r="AU627" s="216" t="s">
        <v>82</v>
      </c>
      <c r="AY627" s="18" t="s">
        <v>139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80</v>
      </c>
      <c r="BK627" s="217">
        <f>ROUND(I627*H627,2)</f>
        <v>0</v>
      </c>
      <c r="BL627" s="18" t="s">
        <v>262</v>
      </c>
      <c r="BM627" s="216" t="s">
        <v>957</v>
      </c>
    </row>
    <row r="628" s="2" customFormat="1">
      <c r="A628" s="39"/>
      <c r="B628" s="40"/>
      <c r="C628" s="41"/>
      <c r="D628" s="218" t="s">
        <v>148</v>
      </c>
      <c r="E628" s="41"/>
      <c r="F628" s="219" t="s">
        <v>958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148</v>
      </c>
      <c r="AU628" s="18" t="s">
        <v>82</v>
      </c>
    </row>
    <row r="629" s="2" customFormat="1">
      <c r="A629" s="39"/>
      <c r="B629" s="40"/>
      <c r="C629" s="41"/>
      <c r="D629" s="223" t="s">
        <v>150</v>
      </c>
      <c r="E629" s="41"/>
      <c r="F629" s="224" t="s">
        <v>959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150</v>
      </c>
      <c r="AU629" s="18" t="s">
        <v>82</v>
      </c>
    </row>
    <row r="630" s="2" customFormat="1" ht="33" customHeight="1">
      <c r="A630" s="39"/>
      <c r="B630" s="40"/>
      <c r="C630" s="205" t="s">
        <v>960</v>
      </c>
      <c r="D630" s="205" t="s">
        <v>141</v>
      </c>
      <c r="E630" s="206" t="s">
        <v>961</v>
      </c>
      <c r="F630" s="207" t="s">
        <v>962</v>
      </c>
      <c r="G630" s="208" t="s">
        <v>207</v>
      </c>
      <c r="H630" s="209">
        <v>345.80000000000001</v>
      </c>
      <c r="I630" s="210"/>
      <c r="J630" s="211">
        <f>ROUND(I630*H630,2)</f>
        <v>0</v>
      </c>
      <c r="K630" s="207" t="s">
        <v>145</v>
      </c>
      <c r="L630" s="45"/>
      <c r="M630" s="212" t="s">
        <v>19</v>
      </c>
      <c r="N630" s="213" t="s">
        <v>43</v>
      </c>
      <c r="O630" s="85"/>
      <c r="P630" s="214">
        <f>O630*H630</f>
        <v>0</v>
      </c>
      <c r="Q630" s="214">
        <v>0.00025999999999999998</v>
      </c>
      <c r="R630" s="214">
        <f>Q630*H630</f>
        <v>0.089908000000000002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262</v>
      </c>
      <c r="AT630" s="216" t="s">
        <v>141</v>
      </c>
      <c r="AU630" s="216" t="s">
        <v>82</v>
      </c>
      <c r="AY630" s="18" t="s">
        <v>139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80</v>
      </c>
      <c r="BK630" s="217">
        <f>ROUND(I630*H630,2)</f>
        <v>0</v>
      </c>
      <c r="BL630" s="18" t="s">
        <v>262</v>
      </c>
      <c r="BM630" s="216" t="s">
        <v>963</v>
      </c>
    </row>
    <row r="631" s="2" customFormat="1">
      <c r="A631" s="39"/>
      <c r="B631" s="40"/>
      <c r="C631" s="41"/>
      <c r="D631" s="218" t="s">
        <v>148</v>
      </c>
      <c r="E631" s="41"/>
      <c r="F631" s="219" t="s">
        <v>964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148</v>
      </c>
      <c r="AU631" s="18" t="s">
        <v>82</v>
      </c>
    </row>
    <row r="632" s="2" customFormat="1">
      <c r="A632" s="39"/>
      <c r="B632" s="40"/>
      <c r="C632" s="41"/>
      <c r="D632" s="223" t="s">
        <v>150</v>
      </c>
      <c r="E632" s="41"/>
      <c r="F632" s="224" t="s">
        <v>965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150</v>
      </c>
      <c r="AU632" s="18" t="s">
        <v>82</v>
      </c>
    </row>
    <row r="633" s="13" customFormat="1">
      <c r="A633" s="13"/>
      <c r="B633" s="225"/>
      <c r="C633" s="226"/>
      <c r="D633" s="218" t="s">
        <v>152</v>
      </c>
      <c r="E633" s="227" t="s">
        <v>19</v>
      </c>
      <c r="F633" s="228" t="s">
        <v>302</v>
      </c>
      <c r="G633" s="226"/>
      <c r="H633" s="227" t="s">
        <v>19</v>
      </c>
      <c r="I633" s="229"/>
      <c r="J633" s="226"/>
      <c r="K633" s="226"/>
      <c r="L633" s="230"/>
      <c r="M633" s="231"/>
      <c r="N633" s="232"/>
      <c r="O633" s="232"/>
      <c r="P633" s="232"/>
      <c r="Q633" s="232"/>
      <c r="R633" s="232"/>
      <c r="S633" s="232"/>
      <c r="T633" s="23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4" t="s">
        <v>152</v>
      </c>
      <c r="AU633" s="234" t="s">
        <v>82</v>
      </c>
      <c r="AV633" s="13" t="s">
        <v>80</v>
      </c>
      <c r="AW633" s="13" t="s">
        <v>33</v>
      </c>
      <c r="AX633" s="13" t="s">
        <v>72</v>
      </c>
      <c r="AY633" s="234" t="s">
        <v>139</v>
      </c>
    </row>
    <row r="634" s="14" customFormat="1">
      <c r="A634" s="14"/>
      <c r="B634" s="235"/>
      <c r="C634" s="236"/>
      <c r="D634" s="218" t="s">
        <v>152</v>
      </c>
      <c r="E634" s="237" t="s">
        <v>19</v>
      </c>
      <c r="F634" s="238" t="s">
        <v>966</v>
      </c>
      <c r="G634" s="236"/>
      <c r="H634" s="239">
        <v>86.700000000000003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5" t="s">
        <v>152</v>
      </c>
      <c r="AU634" s="245" t="s">
        <v>82</v>
      </c>
      <c r="AV634" s="14" t="s">
        <v>82</v>
      </c>
      <c r="AW634" s="14" t="s">
        <v>33</v>
      </c>
      <c r="AX634" s="14" t="s">
        <v>72</v>
      </c>
      <c r="AY634" s="245" t="s">
        <v>139</v>
      </c>
    </row>
    <row r="635" s="13" customFormat="1">
      <c r="A635" s="13"/>
      <c r="B635" s="225"/>
      <c r="C635" s="226"/>
      <c r="D635" s="218" t="s">
        <v>152</v>
      </c>
      <c r="E635" s="227" t="s">
        <v>19</v>
      </c>
      <c r="F635" s="228" t="s">
        <v>304</v>
      </c>
      <c r="G635" s="226"/>
      <c r="H635" s="227" t="s">
        <v>19</v>
      </c>
      <c r="I635" s="229"/>
      <c r="J635" s="226"/>
      <c r="K635" s="226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152</v>
      </c>
      <c r="AU635" s="234" t="s">
        <v>82</v>
      </c>
      <c r="AV635" s="13" t="s">
        <v>80</v>
      </c>
      <c r="AW635" s="13" t="s">
        <v>33</v>
      </c>
      <c r="AX635" s="13" t="s">
        <v>72</v>
      </c>
      <c r="AY635" s="234" t="s">
        <v>139</v>
      </c>
    </row>
    <row r="636" s="14" customFormat="1">
      <c r="A636" s="14"/>
      <c r="B636" s="235"/>
      <c r="C636" s="236"/>
      <c r="D636" s="218" t="s">
        <v>152</v>
      </c>
      <c r="E636" s="237" t="s">
        <v>19</v>
      </c>
      <c r="F636" s="238" t="s">
        <v>967</v>
      </c>
      <c r="G636" s="236"/>
      <c r="H636" s="239">
        <v>71.700000000000003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5" t="s">
        <v>152</v>
      </c>
      <c r="AU636" s="245" t="s">
        <v>82</v>
      </c>
      <c r="AV636" s="14" t="s">
        <v>82</v>
      </c>
      <c r="AW636" s="14" t="s">
        <v>33</v>
      </c>
      <c r="AX636" s="14" t="s">
        <v>72</v>
      </c>
      <c r="AY636" s="245" t="s">
        <v>139</v>
      </c>
    </row>
    <row r="637" s="13" customFormat="1">
      <c r="A637" s="13"/>
      <c r="B637" s="225"/>
      <c r="C637" s="226"/>
      <c r="D637" s="218" t="s">
        <v>152</v>
      </c>
      <c r="E637" s="227" t="s">
        <v>19</v>
      </c>
      <c r="F637" s="228" t="s">
        <v>306</v>
      </c>
      <c r="G637" s="226"/>
      <c r="H637" s="227" t="s">
        <v>19</v>
      </c>
      <c r="I637" s="229"/>
      <c r="J637" s="226"/>
      <c r="K637" s="226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152</v>
      </c>
      <c r="AU637" s="234" t="s">
        <v>82</v>
      </c>
      <c r="AV637" s="13" t="s">
        <v>80</v>
      </c>
      <c r="AW637" s="13" t="s">
        <v>33</v>
      </c>
      <c r="AX637" s="13" t="s">
        <v>72</v>
      </c>
      <c r="AY637" s="234" t="s">
        <v>139</v>
      </c>
    </row>
    <row r="638" s="14" customFormat="1">
      <c r="A638" s="14"/>
      <c r="B638" s="235"/>
      <c r="C638" s="236"/>
      <c r="D638" s="218" t="s">
        <v>152</v>
      </c>
      <c r="E638" s="237" t="s">
        <v>19</v>
      </c>
      <c r="F638" s="238" t="s">
        <v>968</v>
      </c>
      <c r="G638" s="236"/>
      <c r="H638" s="239">
        <v>30.300000000000001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5" t="s">
        <v>152</v>
      </c>
      <c r="AU638" s="245" t="s">
        <v>82</v>
      </c>
      <c r="AV638" s="14" t="s">
        <v>82</v>
      </c>
      <c r="AW638" s="14" t="s">
        <v>33</v>
      </c>
      <c r="AX638" s="14" t="s">
        <v>72</v>
      </c>
      <c r="AY638" s="245" t="s">
        <v>139</v>
      </c>
    </row>
    <row r="639" s="13" customFormat="1">
      <c r="A639" s="13"/>
      <c r="B639" s="225"/>
      <c r="C639" s="226"/>
      <c r="D639" s="218" t="s">
        <v>152</v>
      </c>
      <c r="E639" s="227" t="s">
        <v>19</v>
      </c>
      <c r="F639" s="228" t="s">
        <v>211</v>
      </c>
      <c r="G639" s="226"/>
      <c r="H639" s="227" t="s">
        <v>19</v>
      </c>
      <c r="I639" s="229"/>
      <c r="J639" s="226"/>
      <c r="K639" s="226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152</v>
      </c>
      <c r="AU639" s="234" t="s">
        <v>82</v>
      </c>
      <c r="AV639" s="13" t="s">
        <v>80</v>
      </c>
      <c r="AW639" s="13" t="s">
        <v>33</v>
      </c>
      <c r="AX639" s="13" t="s">
        <v>72</v>
      </c>
      <c r="AY639" s="234" t="s">
        <v>139</v>
      </c>
    </row>
    <row r="640" s="14" customFormat="1">
      <c r="A640" s="14"/>
      <c r="B640" s="235"/>
      <c r="C640" s="236"/>
      <c r="D640" s="218" t="s">
        <v>152</v>
      </c>
      <c r="E640" s="237" t="s">
        <v>19</v>
      </c>
      <c r="F640" s="238" t="s">
        <v>969</v>
      </c>
      <c r="G640" s="236"/>
      <c r="H640" s="239">
        <v>33.600000000000001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152</v>
      </c>
      <c r="AU640" s="245" t="s">
        <v>82</v>
      </c>
      <c r="AV640" s="14" t="s">
        <v>82</v>
      </c>
      <c r="AW640" s="14" t="s">
        <v>33</v>
      </c>
      <c r="AX640" s="14" t="s">
        <v>72</v>
      </c>
      <c r="AY640" s="245" t="s">
        <v>139</v>
      </c>
    </row>
    <row r="641" s="13" customFormat="1">
      <c r="A641" s="13"/>
      <c r="B641" s="225"/>
      <c r="C641" s="226"/>
      <c r="D641" s="218" t="s">
        <v>152</v>
      </c>
      <c r="E641" s="227" t="s">
        <v>19</v>
      </c>
      <c r="F641" s="228" t="s">
        <v>246</v>
      </c>
      <c r="G641" s="226"/>
      <c r="H641" s="227" t="s">
        <v>19</v>
      </c>
      <c r="I641" s="229"/>
      <c r="J641" s="226"/>
      <c r="K641" s="226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152</v>
      </c>
      <c r="AU641" s="234" t="s">
        <v>82</v>
      </c>
      <c r="AV641" s="13" t="s">
        <v>80</v>
      </c>
      <c r="AW641" s="13" t="s">
        <v>33</v>
      </c>
      <c r="AX641" s="13" t="s">
        <v>72</v>
      </c>
      <c r="AY641" s="234" t="s">
        <v>139</v>
      </c>
    </row>
    <row r="642" s="14" customFormat="1">
      <c r="A642" s="14"/>
      <c r="B642" s="235"/>
      <c r="C642" s="236"/>
      <c r="D642" s="218" t="s">
        <v>152</v>
      </c>
      <c r="E642" s="237" t="s">
        <v>19</v>
      </c>
      <c r="F642" s="238" t="s">
        <v>970</v>
      </c>
      <c r="G642" s="236"/>
      <c r="H642" s="239">
        <v>37.5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152</v>
      </c>
      <c r="AU642" s="245" t="s">
        <v>82</v>
      </c>
      <c r="AV642" s="14" t="s">
        <v>82</v>
      </c>
      <c r="AW642" s="14" t="s">
        <v>33</v>
      </c>
      <c r="AX642" s="14" t="s">
        <v>72</v>
      </c>
      <c r="AY642" s="245" t="s">
        <v>139</v>
      </c>
    </row>
    <row r="643" s="13" customFormat="1">
      <c r="A643" s="13"/>
      <c r="B643" s="225"/>
      <c r="C643" s="226"/>
      <c r="D643" s="218" t="s">
        <v>152</v>
      </c>
      <c r="E643" s="227" t="s">
        <v>19</v>
      </c>
      <c r="F643" s="228" t="s">
        <v>254</v>
      </c>
      <c r="G643" s="226"/>
      <c r="H643" s="227" t="s">
        <v>19</v>
      </c>
      <c r="I643" s="229"/>
      <c r="J643" s="226"/>
      <c r="K643" s="226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152</v>
      </c>
      <c r="AU643" s="234" t="s">
        <v>82</v>
      </c>
      <c r="AV643" s="13" t="s">
        <v>80</v>
      </c>
      <c r="AW643" s="13" t="s">
        <v>33</v>
      </c>
      <c r="AX643" s="13" t="s">
        <v>72</v>
      </c>
      <c r="AY643" s="234" t="s">
        <v>139</v>
      </c>
    </row>
    <row r="644" s="14" customFormat="1">
      <c r="A644" s="14"/>
      <c r="B644" s="235"/>
      <c r="C644" s="236"/>
      <c r="D644" s="218" t="s">
        <v>152</v>
      </c>
      <c r="E644" s="237" t="s">
        <v>19</v>
      </c>
      <c r="F644" s="238" t="s">
        <v>255</v>
      </c>
      <c r="G644" s="236"/>
      <c r="H644" s="239">
        <v>86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152</v>
      </c>
      <c r="AU644" s="245" t="s">
        <v>82</v>
      </c>
      <c r="AV644" s="14" t="s">
        <v>82</v>
      </c>
      <c r="AW644" s="14" t="s">
        <v>33</v>
      </c>
      <c r="AX644" s="14" t="s">
        <v>72</v>
      </c>
      <c r="AY644" s="245" t="s">
        <v>139</v>
      </c>
    </row>
    <row r="645" s="15" customFormat="1">
      <c r="A645" s="15"/>
      <c r="B645" s="256"/>
      <c r="C645" s="257"/>
      <c r="D645" s="218" t="s">
        <v>152</v>
      </c>
      <c r="E645" s="258" t="s">
        <v>19</v>
      </c>
      <c r="F645" s="259" t="s">
        <v>222</v>
      </c>
      <c r="G645" s="257"/>
      <c r="H645" s="260">
        <v>345.80000000000001</v>
      </c>
      <c r="I645" s="261"/>
      <c r="J645" s="257"/>
      <c r="K645" s="257"/>
      <c r="L645" s="262"/>
      <c r="M645" s="263"/>
      <c r="N645" s="264"/>
      <c r="O645" s="264"/>
      <c r="P645" s="264"/>
      <c r="Q645" s="264"/>
      <c r="R645" s="264"/>
      <c r="S645" s="264"/>
      <c r="T645" s="26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6" t="s">
        <v>152</v>
      </c>
      <c r="AU645" s="266" t="s">
        <v>82</v>
      </c>
      <c r="AV645" s="15" t="s">
        <v>146</v>
      </c>
      <c r="AW645" s="15" t="s">
        <v>33</v>
      </c>
      <c r="AX645" s="15" t="s">
        <v>80</v>
      </c>
      <c r="AY645" s="266" t="s">
        <v>139</v>
      </c>
    </row>
    <row r="646" s="12" customFormat="1" ht="25.92" customHeight="1">
      <c r="A646" s="12"/>
      <c r="B646" s="189"/>
      <c r="C646" s="190"/>
      <c r="D646" s="191" t="s">
        <v>71</v>
      </c>
      <c r="E646" s="192" t="s">
        <v>190</v>
      </c>
      <c r="F646" s="192" t="s">
        <v>971</v>
      </c>
      <c r="G646" s="190"/>
      <c r="H646" s="190"/>
      <c r="I646" s="193"/>
      <c r="J646" s="194">
        <f>BK646</f>
        <v>0</v>
      </c>
      <c r="K646" s="190"/>
      <c r="L646" s="195"/>
      <c r="M646" s="196"/>
      <c r="N646" s="197"/>
      <c r="O646" s="197"/>
      <c r="P646" s="198">
        <f>P647+P650</f>
        <v>0</v>
      </c>
      <c r="Q646" s="197"/>
      <c r="R646" s="198">
        <f>R647+R650</f>
        <v>0.031199999999999999</v>
      </c>
      <c r="S646" s="197"/>
      <c r="T646" s="199">
        <f>T647+T650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00" t="s">
        <v>161</v>
      </c>
      <c r="AT646" s="201" t="s">
        <v>71</v>
      </c>
      <c r="AU646" s="201" t="s">
        <v>72</v>
      </c>
      <c r="AY646" s="200" t="s">
        <v>139</v>
      </c>
      <c r="BK646" s="202">
        <f>BK647+BK650</f>
        <v>0</v>
      </c>
    </row>
    <row r="647" s="12" customFormat="1" ht="22.8" customHeight="1">
      <c r="A647" s="12"/>
      <c r="B647" s="189"/>
      <c r="C647" s="190"/>
      <c r="D647" s="191" t="s">
        <v>71</v>
      </c>
      <c r="E647" s="203" t="s">
        <v>972</v>
      </c>
      <c r="F647" s="203" t="s">
        <v>973</v>
      </c>
      <c r="G647" s="190"/>
      <c r="H647" s="190"/>
      <c r="I647" s="193"/>
      <c r="J647" s="204">
        <f>BK647</f>
        <v>0</v>
      </c>
      <c r="K647" s="190"/>
      <c r="L647" s="195"/>
      <c r="M647" s="196"/>
      <c r="N647" s="197"/>
      <c r="O647" s="197"/>
      <c r="P647" s="198">
        <f>SUM(P648:P649)</f>
        <v>0</v>
      </c>
      <c r="Q647" s="197"/>
      <c r="R647" s="198">
        <f>SUM(R648:R649)</f>
        <v>0</v>
      </c>
      <c r="S647" s="197"/>
      <c r="T647" s="199">
        <f>SUM(T648:T649)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00" t="s">
        <v>161</v>
      </c>
      <c r="AT647" s="201" t="s">
        <v>71</v>
      </c>
      <c r="AU647" s="201" t="s">
        <v>80</v>
      </c>
      <c r="AY647" s="200" t="s">
        <v>139</v>
      </c>
      <c r="BK647" s="202">
        <f>SUM(BK648:BK649)</f>
        <v>0</v>
      </c>
    </row>
    <row r="648" s="2" customFormat="1" ht="16.5" customHeight="1">
      <c r="A648" s="39"/>
      <c r="B648" s="40"/>
      <c r="C648" s="205" t="s">
        <v>974</v>
      </c>
      <c r="D648" s="205" t="s">
        <v>141</v>
      </c>
      <c r="E648" s="206" t="s">
        <v>975</v>
      </c>
      <c r="F648" s="207" t="s">
        <v>976</v>
      </c>
      <c r="G648" s="208" t="s">
        <v>977</v>
      </c>
      <c r="H648" s="209">
        <v>1</v>
      </c>
      <c r="I648" s="210"/>
      <c r="J648" s="211">
        <f>ROUND(I648*H648,2)</f>
        <v>0</v>
      </c>
      <c r="K648" s="207" t="s">
        <v>19</v>
      </c>
      <c r="L648" s="45"/>
      <c r="M648" s="212" t="s">
        <v>19</v>
      </c>
      <c r="N648" s="213" t="s">
        <v>43</v>
      </c>
      <c r="O648" s="85"/>
      <c r="P648" s="214">
        <f>O648*H648</f>
        <v>0</v>
      </c>
      <c r="Q648" s="214">
        <v>0</v>
      </c>
      <c r="R648" s="214">
        <f>Q648*H648</f>
        <v>0</v>
      </c>
      <c r="S648" s="214">
        <v>0</v>
      </c>
      <c r="T648" s="215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16" t="s">
        <v>589</v>
      </c>
      <c r="AT648" s="216" t="s">
        <v>141</v>
      </c>
      <c r="AU648" s="216" t="s">
        <v>82</v>
      </c>
      <c r="AY648" s="18" t="s">
        <v>139</v>
      </c>
      <c r="BE648" s="217">
        <f>IF(N648="základní",J648,0)</f>
        <v>0</v>
      </c>
      <c r="BF648" s="217">
        <f>IF(N648="snížená",J648,0)</f>
        <v>0</v>
      </c>
      <c r="BG648" s="217">
        <f>IF(N648="zákl. přenesená",J648,0)</f>
        <v>0</v>
      </c>
      <c r="BH648" s="217">
        <f>IF(N648="sníž. přenesená",J648,0)</f>
        <v>0</v>
      </c>
      <c r="BI648" s="217">
        <f>IF(N648="nulová",J648,0)</f>
        <v>0</v>
      </c>
      <c r="BJ648" s="18" t="s">
        <v>80</v>
      </c>
      <c r="BK648" s="217">
        <f>ROUND(I648*H648,2)</f>
        <v>0</v>
      </c>
      <c r="BL648" s="18" t="s">
        <v>589</v>
      </c>
      <c r="BM648" s="216" t="s">
        <v>978</v>
      </c>
    </row>
    <row r="649" s="2" customFormat="1">
      <c r="A649" s="39"/>
      <c r="B649" s="40"/>
      <c r="C649" s="41"/>
      <c r="D649" s="218" t="s">
        <v>148</v>
      </c>
      <c r="E649" s="41"/>
      <c r="F649" s="219" t="s">
        <v>976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148</v>
      </c>
      <c r="AU649" s="18" t="s">
        <v>82</v>
      </c>
    </row>
    <row r="650" s="12" customFormat="1" ht="22.8" customHeight="1">
      <c r="A650" s="12"/>
      <c r="B650" s="189"/>
      <c r="C650" s="190"/>
      <c r="D650" s="191" t="s">
        <v>71</v>
      </c>
      <c r="E650" s="203" t="s">
        <v>979</v>
      </c>
      <c r="F650" s="203" t="s">
        <v>980</v>
      </c>
      <c r="G650" s="190"/>
      <c r="H650" s="190"/>
      <c r="I650" s="193"/>
      <c r="J650" s="204">
        <f>BK650</f>
        <v>0</v>
      </c>
      <c r="K650" s="190"/>
      <c r="L650" s="195"/>
      <c r="M650" s="196"/>
      <c r="N650" s="197"/>
      <c r="O650" s="197"/>
      <c r="P650" s="198">
        <f>SUM(P651:P656)</f>
        <v>0</v>
      </c>
      <c r="Q650" s="197"/>
      <c r="R650" s="198">
        <f>SUM(R651:R656)</f>
        <v>0.031199999999999999</v>
      </c>
      <c r="S650" s="197"/>
      <c r="T650" s="199">
        <f>SUM(T651:T656)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0" t="s">
        <v>161</v>
      </c>
      <c r="AT650" s="201" t="s">
        <v>71</v>
      </c>
      <c r="AU650" s="201" t="s">
        <v>80</v>
      </c>
      <c r="AY650" s="200" t="s">
        <v>139</v>
      </c>
      <c r="BK650" s="202">
        <f>SUM(BK651:BK656)</f>
        <v>0</v>
      </c>
    </row>
    <row r="651" s="2" customFormat="1" ht="24.15" customHeight="1">
      <c r="A651" s="39"/>
      <c r="B651" s="40"/>
      <c r="C651" s="205" t="s">
        <v>981</v>
      </c>
      <c r="D651" s="205" t="s">
        <v>141</v>
      </c>
      <c r="E651" s="206" t="s">
        <v>982</v>
      </c>
      <c r="F651" s="207" t="s">
        <v>983</v>
      </c>
      <c r="G651" s="208" t="s">
        <v>226</v>
      </c>
      <c r="H651" s="209">
        <v>30</v>
      </c>
      <c r="I651" s="210"/>
      <c r="J651" s="211">
        <f>ROUND(I651*H651,2)</f>
        <v>0</v>
      </c>
      <c r="K651" s="207" t="s">
        <v>145</v>
      </c>
      <c r="L651" s="45"/>
      <c r="M651" s="212" t="s">
        <v>19</v>
      </c>
      <c r="N651" s="213" t="s">
        <v>43</v>
      </c>
      <c r="O651" s="85"/>
      <c r="P651" s="214">
        <f>O651*H651</f>
        <v>0</v>
      </c>
      <c r="Q651" s="214">
        <v>0.00014999999999999999</v>
      </c>
      <c r="R651" s="214">
        <f>Q651*H651</f>
        <v>0.0044999999999999997</v>
      </c>
      <c r="S651" s="214">
        <v>0</v>
      </c>
      <c r="T651" s="215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6" t="s">
        <v>589</v>
      </c>
      <c r="AT651" s="216" t="s">
        <v>141</v>
      </c>
      <c r="AU651" s="216" t="s">
        <v>82</v>
      </c>
      <c r="AY651" s="18" t="s">
        <v>139</v>
      </c>
      <c r="BE651" s="217">
        <f>IF(N651="základní",J651,0)</f>
        <v>0</v>
      </c>
      <c r="BF651" s="217">
        <f>IF(N651="snížená",J651,0)</f>
        <v>0</v>
      </c>
      <c r="BG651" s="217">
        <f>IF(N651="zákl. přenesená",J651,0)</f>
        <v>0</v>
      </c>
      <c r="BH651" s="217">
        <f>IF(N651="sníž. přenesená",J651,0)</f>
        <v>0</v>
      </c>
      <c r="BI651" s="217">
        <f>IF(N651="nulová",J651,0)</f>
        <v>0</v>
      </c>
      <c r="BJ651" s="18" t="s">
        <v>80</v>
      </c>
      <c r="BK651" s="217">
        <f>ROUND(I651*H651,2)</f>
        <v>0</v>
      </c>
      <c r="BL651" s="18" t="s">
        <v>589</v>
      </c>
      <c r="BM651" s="216" t="s">
        <v>984</v>
      </c>
    </row>
    <row r="652" s="2" customFormat="1">
      <c r="A652" s="39"/>
      <c r="B652" s="40"/>
      <c r="C652" s="41"/>
      <c r="D652" s="218" t="s">
        <v>148</v>
      </c>
      <c r="E652" s="41"/>
      <c r="F652" s="219" t="s">
        <v>985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148</v>
      </c>
      <c r="AU652" s="18" t="s">
        <v>82</v>
      </c>
    </row>
    <row r="653" s="2" customFormat="1">
      <c r="A653" s="39"/>
      <c r="B653" s="40"/>
      <c r="C653" s="41"/>
      <c r="D653" s="223" t="s">
        <v>150</v>
      </c>
      <c r="E653" s="41"/>
      <c r="F653" s="224" t="s">
        <v>986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150</v>
      </c>
      <c r="AU653" s="18" t="s">
        <v>82</v>
      </c>
    </row>
    <row r="654" s="2" customFormat="1" ht="33" customHeight="1">
      <c r="A654" s="39"/>
      <c r="B654" s="40"/>
      <c r="C654" s="205" t="s">
        <v>987</v>
      </c>
      <c r="D654" s="205" t="s">
        <v>141</v>
      </c>
      <c r="E654" s="206" t="s">
        <v>988</v>
      </c>
      <c r="F654" s="207" t="s">
        <v>989</v>
      </c>
      <c r="G654" s="208" t="s">
        <v>226</v>
      </c>
      <c r="H654" s="209">
        <v>15</v>
      </c>
      <c r="I654" s="210"/>
      <c r="J654" s="211">
        <f>ROUND(I654*H654,2)</f>
        <v>0</v>
      </c>
      <c r="K654" s="207" t="s">
        <v>145</v>
      </c>
      <c r="L654" s="45"/>
      <c r="M654" s="212" t="s">
        <v>19</v>
      </c>
      <c r="N654" s="213" t="s">
        <v>43</v>
      </c>
      <c r="O654" s="85"/>
      <c r="P654" s="214">
        <f>O654*H654</f>
        <v>0</v>
      </c>
      <c r="Q654" s="214">
        <v>0.0017799999999999999</v>
      </c>
      <c r="R654" s="214">
        <f>Q654*H654</f>
        <v>0.026699999999999998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589</v>
      </c>
      <c r="AT654" s="216" t="s">
        <v>141</v>
      </c>
      <c r="AU654" s="216" t="s">
        <v>82</v>
      </c>
      <c r="AY654" s="18" t="s">
        <v>139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80</v>
      </c>
      <c r="BK654" s="217">
        <f>ROUND(I654*H654,2)</f>
        <v>0</v>
      </c>
      <c r="BL654" s="18" t="s">
        <v>589</v>
      </c>
      <c r="BM654" s="216" t="s">
        <v>990</v>
      </c>
    </row>
    <row r="655" s="2" customFormat="1">
      <c r="A655" s="39"/>
      <c r="B655" s="40"/>
      <c r="C655" s="41"/>
      <c r="D655" s="218" t="s">
        <v>148</v>
      </c>
      <c r="E655" s="41"/>
      <c r="F655" s="219" t="s">
        <v>991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148</v>
      </c>
      <c r="AU655" s="18" t="s">
        <v>82</v>
      </c>
    </row>
    <row r="656" s="2" customFormat="1">
      <c r="A656" s="39"/>
      <c r="B656" s="40"/>
      <c r="C656" s="41"/>
      <c r="D656" s="223" t="s">
        <v>150</v>
      </c>
      <c r="E656" s="41"/>
      <c r="F656" s="224" t="s">
        <v>992</v>
      </c>
      <c r="G656" s="41"/>
      <c r="H656" s="41"/>
      <c r="I656" s="220"/>
      <c r="J656" s="41"/>
      <c r="K656" s="41"/>
      <c r="L656" s="45"/>
      <c r="M656" s="268"/>
      <c r="N656" s="269"/>
      <c r="O656" s="270"/>
      <c r="P656" s="270"/>
      <c r="Q656" s="270"/>
      <c r="R656" s="270"/>
      <c r="S656" s="270"/>
      <c r="T656" s="271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150</v>
      </c>
      <c r="AU656" s="18" t="s">
        <v>82</v>
      </c>
    </row>
    <row r="657" s="2" customFormat="1" ht="6.96" customHeight="1">
      <c r="A657" s="39"/>
      <c r="B657" s="60"/>
      <c r="C657" s="61"/>
      <c r="D657" s="61"/>
      <c r="E657" s="61"/>
      <c r="F657" s="61"/>
      <c r="G657" s="61"/>
      <c r="H657" s="61"/>
      <c r="I657" s="61"/>
      <c r="J657" s="61"/>
      <c r="K657" s="61"/>
      <c r="L657" s="45"/>
      <c r="M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</row>
  </sheetData>
  <sheetProtection sheet="1" autoFilter="0" formatColumns="0" formatRows="0" objects="1" scenarios="1" spinCount="100000" saltValue="RokSf1A++dt+3gNTpfk48LqLDfP1STuZKw/zfOa5ZlZ0ZCo7y1RjIPUKMGajZimVtS2Kj7D9l3m3zrOQe6YZ+Q==" hashValue="HzX812gj1jQSx6jXTIDloBokscac4MN9fYdq9b+iNp4EsQ+ZxN0wRtM7PxtU4xRSRRHX1MS8eSB1mMRGnKT7Mg==" algorithmName="SHA-512" password="CC35"/>
  <autoFilter ref="C104:K656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10" r:id="rId1" display="https://podminky.urs.cz/item/CS_URS_2021_02/139751101"/>
    <hyperlink ref="F115" r:id="rId2" display="https://podminky.urs.cz/item/CS_URS_2021_02/162751117"/>
    <hyperlink ref="F119" r:id="rId3" display="https://podminky.urs.cz/item/CS_URS_2021_02/162751119"/>
    <hyperlink ref="F123" r:id="rId4" display="https://podminky.urs.cz/item/CS_URS_2021_02/171201231"/>
    <hyperlink ref="F127" r:id="rId5" display="https://podminky.urs.cz/item/CS_URS_2021_02/174111102"/>
    <hyperlink ref="F131" r:id="rId6" display="https://podminky.urs.cz/item/CS_URS_2021_02/175111101"/>
    <hyperlink ref="F135" r:id="rId7" display="https://podminky.urs.cz/item/CS_URS_2021_02/58337344"/>
    <hyperlink ref="F140" r:id="rId8" display="https://podminky.urs.cz/item/CS_URS_2021_02/317142442"/>
    <hyperlink ref="F143" r:id="rId9" display="https://podminky.urs.cz/item/CS_URS_2021_02/342272225"/>
    <hyperlink ref="F148" r:id="rId10" display="https://podminky.urs.cz/item/CS_URS_2021_02/342272245"/>
    <hyperlink ref="F155" r:id="rId11" display="https://podminky.urs.cz/item/CS_URS_2021_02/342291121"/>
    <hyperlink ref="F160" r:id="rId12" display="https://podminky.urs.cz/item/CS_URS_2021_02/451572111"/>
    <hyperlink ref="F166" r:id="rId13" display="https://podminky.urs.cz/item/CS_URS_2021_02/611311131"/>
    <hyperlink ref="F171" r:id="rId14" display="https://podminky.urs.cz/item/CS_URS_2021_02/611311132"/>
    <hyperlink ref="F176" r:id="rId15" display="https://podminky.urs.cz/item/CS_URS_2021_02/612142001"/>
    <hyperlink ref="F184" r:id="rId16" display="https://podminky.urs.cz/item/CS_URS_2021_02/612311131"/>
    <hyperlink ref="F190" r:id="rId17" display="https://podminky.urs.cz/item/CS_URS_2021_02/612321121"/>
    <hyperlink ref="F197" r:id="rId18" display="https://podminky.urs.cz/item/CS_URS_2021_02/612325121"/>
    <hyperlink ref="F205" r:id="rId19" display="https://podminky.urs.cz/item/CS_URS_2021_02/631312141"/>
    <hyperlink ref="F209" r:id="rId20" display="https://podminky.urs.cz/item/CS_URS_2021_02/632451234"/>
    <hyperlink ref="F221" r:id="rId21" display="https://podminky.urs.cz/item/CS_URS_2021_02/632451292"/>
    <hyperlink ref="F234" r:id="rId22" display="https://podminky.urs.cz/item/CS_URS_2021_02/642942111"/>
    <hyperlink ref="F237" r:id="rId23" display="https://podminky.urs.cz/item/CS_URS_2021_02/55331488"/>
    <hyperlink ref="F240" r:id="rId24" display="https://podminky.urs.cz/item/CS_URS_2021_02/642942611"/>
    <hyperlink ref="F243" r:id="rId25" display="https://podminky.urs.cz/item/CS_URS_2021_02/55331591"/>
    <hyperlink ref="F246" r:id="rId26" display="https://podminky.urs.cz/item/CS_URS_2021_02/55331590"/>
    <hyperlink ref="F250" r:id="rId27" display="https://podminky.urs.cz/item/CS_URS_2021_02/949101111"/>
    <hyperlink ref="F253" r:id="rId28" display="https://podminky.urs.cz/item/CS_URS_2021_02/952901111"/>
    <hyperlink ref="F265" r:id="rId29" display="https://podminky.urs.cz/item/CS_URS_2021_02/962031132"/>
    <hyperlink ref="F272" r:id="rId30" display="https://podminky.urs.cz/item/CS_URS_2021_02/962032231"/>
    <hyperlink ref="F276" r:id="rId31" display="https://podminky.urs.cz/item/CS_URS_2021_02/965042141"/>
    <hyperlink ref="F280" r:id="rId32" display="https://podminky.urs.cz/item/CS_URS_2021_02/965045113"/>
    <hyperlink ref="F287" r:id="rId33" display="https://podminky.urs.cz/item/CS_URS_2021_02/968072456"/>
    <hyperlink ref="F291" r:id="rId34" display="https://podminky.urs.cz/item/CS_URS_2021_02/974031132"/>
    <hyperlink ref="F296" r:id="rId35" display="https://podminky.urs.cz/item/CS_URS_2021_02/974031142"/>
    <hyperlink ref="F301" r:id="rId36" display="https://podminky.urs.cz/item/CS_URS_2021_02/977312113"/>
    <hyperlink ref="F305" r:id="rId37" display="https://podminky.urs.cz/item/CS_URS_2021_02/978035127"/>
    <hyperlink ref="F313" r:id="rId38" display="https://podminky.urs.cz/item/CS_URS_2021_02/997013211"/>
    <hyperlink ref="F316" r:id="rId39" display="https://podminky.urs.cz/item/CS_URS_2021_02/997013501"/>
    <hyperlink ref="F319" r:id="rId40" display="https://podminky.urs.cz/item/CS_URS_2021_02/997013509"/>
    <hyperlink ref="F323" r:id="rId41" display="https://podminky.urs.cz/item/CS_URS_2021_02/997013869"/>
    <hyperlink ref="F327" r:id="rId42" display="https://podminky.urs.cz/item/CS_URS_2021_02/998018001"/>
    <hyperlink ref="F332" r:id="rId43" display="https://podminky.urs.cz/item/CS_URS_2021_02/711111001"/>
    <hyperlink ref="F336" r:id="rId44" display="https://podminky.urs.cz/item/CS_URS_2021_02/11163150"/>
    <hyperlink ref="F340" r:id="rId45" display="https://podminky.urs.cz/item/CS_URS_2021_02/711131811"/>
    <hyperlink ref="F344" r:id="rId46" display="https://podminky.urs.cz/item/CS_URS_2021_02/711141559"/>
    <hyperlink ref="F348" r:id="rId47" display="https://podminky.urs.cz/item/CS_URS_2021_02/62853006"/>
    <hyperlink ref="F352" r:id="rId48" display="https://podminky.urs.cz/item/CS_URS_2021_02/998711101"/>
    <hyperlink ref="F356" r:id="rId49" display="https://podminky.urs.cz/item/CS_URS_2021_02/721171913"/>
    <hyperlink ref="F359" r:id="rId50" display="https://podminky.urs.cz/item/CS_URS_2021_02/721171915"/>
    <hyperlink ref="F362" r:id="rId51" display="https://podminky.urs.cz/item/CS_URS_2021_02/721173401"/>
    <hyperlink ref="F365" r:id="rId52" display="https://podminky.urs.cz/item/CS_URS_2021_02/721174042"/>
    <hyperlink ref="F368" r:id="rId53" display="https://podminky.urs.cz/item/CS_URS_2021_02/721174043"/>
    <hyperlink ref="F371" r:id="rId54" display="https://podminky.urs.cz/item/CS_URS_2021_02/721226511"/>
    <hyperlink ref="F374" r:id="rId55" display="https://podminky.urs.cz/item/CS_URS_2021_02/721290111"/>
    <hyperlink ref="F377" r:id="rId56" display="https://podminky.urs.cz/item/CS_URS_2021_02/998721101"/>
    <hyperlink ref="F381" r:id="rId57" display="https://podminky.urs.cz/item/CS_URS_2021_02/722131912"/>
    <hyperlink ref="F384" r:id="rId58" display="https://podminky.urs.cz/item/CS_URS_2021_02/722174002"/>
    <hyperlink ref="F387" r:id="rId59" display="https://podminky.urs.cz/item/CS_URS_2021_02/722174003"/>
    <hyperlink ref="F390" r:id="rId60" display="https://podminky.urs.cz/item/CS_URS_2021_02/722181231"/>
    <hyperlink ref="F393" r:id="rId61" display="https://podminky.urs.cz/item/CS_URS_2021_02/722181232"/>
    <hyperlink ref="F396" r:id="rId62" display="https://podminky.urs.cz/item/CS_URS_2021_02/722290234"/>
    <hyperlink ref="F399" r:id="rId63" display="https://podminky.urs.cz/item/CS_URS_2021_02/998722101"/>
    <hyperlink ref="F403" r:id="rId64" display="https://podminky.urs.cz/item/CS_URS_2021_02/725211617"/>
    <hyperlink ref="F406" r:id="rId65" display="https://podminky.urs.cz/item/CS_URS_2021_02/725311121"/>
    <hyperlink ref="F409" r:id="rId66" display="https://podminky.urs.cz/item/CS_URS_2021_02/725532102"/>
    <hyperlink ref="F412" r:id="rId67" display="https://podminky.urs.cz/item/CS_URS_2021_02/725819401"/>
    <hyperlink ref="F415" r:id="rId68" display="https://podminky.urs.cz/item/CS_URS_2021_02/55141001"/>
    <hyperlink ref="F420" r:id="rId69" display="https://podminky.urs.cz/item/CS_URS_2021_02/725821329"/>
    <hyperlink ref="F423" r:id="rId70" display="https://podminky.urs.cz/item/CS_URS_2021_02/725822611"/>
    <hyperlink ref="F426" r:id="rId71" display="https://podminky.urs.cz/item/CS_URS_2021_02/998725101"/>
    <hyperlink ref="F430" r:id="rId72" display="https://podminky.urs.cz/item/CS_URS_2021_02/733110803"/>
    <hyperlink ref="F433" r:id="rId73" display="https://podminky.urs.cz/item/CS_URS_2021_02/733111103"/>
    <hyperlink ref="F436" r:id="rId74" display="https://podminky.urs.cz/item/CS_URS_2021_02/733111104"/>
    <hyperlink ref="F439" r:id="rId75" display="https://podminky.urs.cz/item/CS_URS_2021_02/733190107"/>
    <hyperlink ref="F442" r:id="rId76" display="https://podminky.urs.cz/item/CS_URS_2021_02/733191925"/>
    <hyperlink ref="F445" r:id="rId77" display="https://podminky.urs.cz/item/CS_URS_2021_02/998733101"/>
    <hyperlink ref="F449" r:id="rId78" display="https://podminky.urs.cz/item/CS_URS_2021_02/734221545"/>
    <hyperlink ref="F452" r:id="rId79" display="https://podminky.urs.cz/item/CS_URS_2021_02/734222812"/>
    <hyperlink ref="F455" r:id="rId80" display="https://podminky.urs.cz/item/CS_URS_2021_02/734261233"/>
    <hyperlink ref="F459" r:id="rId81" display="https://podminky.urs.cz/item/CS_URS_2021_02/735000912"/>
    <hyperlink ref="F462" r:id="rId82" display="https://podminky.urs.cz/item/CS_URS_2021_02/735111810"/>
    <hyperlink ref="F465" r:id="rId83" display="https://podminky.urs.cz/item/CS_URS_2021_02/735151579"/>
    <hyperlink ref="F468" r:id="rId84" display="https://podminky.urs.cz/item/CS_URS_2021_02/998735101"/>
    <hyperlink ref="F472" r:id="rId85" display="https://podminky.urs.cz/item/CS_URS_2021_02/763111313"/>
    <hyperlink ref="F479" r:id="rId86" display="https://podminky.urs.cz/item/CS_URS_2021_02/763111712"/>
    <hyperlink ref="F482" r:id="rId87" display="https://podminky.urs.cz/item/CS_URS_2021_02/763111714"/>
    <hyperlink ref="F485" r:id="rId88" display="https://podminky.urs.cz/item/CS_URS_2021_02/998763100"/>
    <hyperlink ref="F489" r:id="rId89" display="https://podminky.urs.cz/item/CS_URS_2021_02/766660001"/>
    <hyperlink ref="F492" r:id="rId90" display="https://podminky.urs.cz/item/CS_URS_2021_02/61162014"/>
    <hyperlink ref="F495" r:id="rId91" display="https://podminky.urs.cz/item/CS_URS_2021_02/766660002"/>
    <hyperlink ref="F498" r:id="rId92" display="https://podminky.urs.cz/item/CS_URS_2021_02/61162015"/>
    <hyperlink ref="F501" r:id="rId93" display="https://podminky.urs.cz/item/CS_URS_2021_02/766660728"/>
    <hyperlink ref="F504" r:id="rId94" display="https://podminky.urs.cz/item/CS_URS_2021_02/54924004"/>
    <hyperlink ref="F507" r:id="rId95" display="https://podminky.urs.cz/item/CS_URS_2021_02/54964150"/>
    <hyperlink ref="F510" r:id="rId96" display="https://podminky.urs.cz/item/CS_URS_2021_02/766660729"/>
    <hyperlink ref="F513" r:id="rId97" display="https://podminky.urs.cz/item/CS_URS_2021_02/54914622"/>
    <hyperlink ref="F516" r:id="rId98" display="https://podminky.urs.cz/item/CS_URS_2021_02/998766201"/>
    <hyperlink ref="F520" r:id="rId99" display="https://podminky.urs.cz/item/CS_URS_2021_02/771571810"/>
    <hyperlink ref="F525" r:id="rId100" display="https://podminky.urs.cz/item/CS_URS_2021_02/776201812"/>
    <hyperlink ref="F530" r:id="rId101" display="https://podminky.urs.cz/item/CS_URS_2021_02/776232111"/>
    <hyperlink ref="F542" r:id="rId102" display="https://podminky.urs.cz/item/CS_URS_2021_02/28411051"/>
    <hyperlink ref="F546" r:id="rId103" display="https://podminky.urs.cz/item/CS_URS_2021_02/776411112"/>
    <hyperlink ref="F558" r:id="rId104" display="https://podminky.urs.cz/item/CS_URS_2021_02/28411010"/>
    <hyperlink ref="F562" r:id="rId105" display="https://podminky.urs.cz/item/CS_URS_2021_02/998776101"/>
    <hyperlink ref="F566" r:id="rId106" display="https://podminky.urs.cz/item/CS_URS_2021_02/781121011"/>
    <hyperlink ref="F569" r:id="rId107" display="https://podminky.urs.cz/item/CS_URS_2021_02/781151031"/>
    <hyperlink ref="F572" r:id="rId108" display="https://podminky.urs.cz/item/CS_URS_2021_02/781471810"/>
    <hyperlink ref="F578" r:id="rId109" display="https://podminky.urs.cz/item/CS_URS_2021_02/781474114"/>
    <hyperlink ref="F586" r:id="rId110" display="https://podminky.urs.cz/item/CS_URS_2021_02/59761040"/>
    <hyperlink ref="F590" r:id="rId111" display="https://podminky.urs.cz/item/CS_URS_2021_02/781494511"/>
    <hyperlink ref="F598" r:id="rId112" display="https://podminky.urs.cz/item/CS_URS_2021_02/781495211"/>
    <hyperlink ref="F601" r:id="rId113" display="https://podminky.urs.cz/item/CS_URS_2021_02/998781101"/>
    <hyperlink ref="F605" r:id="rId114" display="https://podminky.urs.cz/item/CS_URS_2021_02/783614551"/>
    <hyperlink ref="F608" r:id="rId115" display="https://podminky.urs.cz/item/CS_URS_2021_02/783615551"/>
    <hyperlink ref="F611" r:id="rId116" display="https://podminky.urs.cz/item/CS_URS_2021_02/783617611"/>
    <hyperlink ref="F615" r:id="rId117" display="https://podminky.urs.cz/item/CS_URS_2021_02/784121001"/>
    <hyperlink ref="F622" r:id="rId118" display="https://podminky.urs.cz/item/CS_URS_2021_02/784171101"/>
    <hyperlink ref="F625" r:id="rId119" display="https://podminky.urs.cz/item/CS_URS_2021_02/58124844"/>
    <hyperlink ref="F629" r:id="rId120" display="https://podminky.urs.cz/item/CS_URS_2021_02/784181111"/>
    <hyperlink ref="F632" r:id="rId121" display="https://podminky.urs.cz/item/CS_URS_2021_02/784211101"/>
    <hyperlink ref="F653" r:id="rId122" display="https://podminky.urs.cz/item/CS_URS_2021_02/460941211"/>
    <hyperlink ref="F656" r:id="rId123" display="https://podminky.urs.cz/item/CS_URS_2021_02/46094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učeben ZŠ Slezská Ostrava II (PD, AD, IČ)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39"/>
      <c r="B27" s="140"/>
      <c r="C27" s="139"/>
      <c r="D27" s="139"/>
      <c r="E27" s="141" t="s">
        <v>994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ROUND((SUM(BE81:BE101)),  2)</f>
        <v>0</v>
      </c>
      <c r="G33" s="39"/>
      <c r="H33" s="39"/>
      <c r="I33" s="149">
        <v>0.20999999999999999</v>
      </c>
      <c r="J33" s="148">
        <f>ROUND(((SUM(BE81:BE101))*I33),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ROUND((SUM(BF81:BF101)),  2)</f>
        <v>0</v>
      </c>
      <c r="G34" s="39"/>
      <c r="H34" s="39"/>
      <c r="I34" s="149">
        <v>0.14999999999999999</v>
      </c>
      <c r="J34" s="148">
        <f>ROUND(((SUM(BF81:BF101))*I34),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ROUND((SUM(BG81:BG101)),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ROUND((SUM(BH81:BH101)),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ROUND((SUM(BI81:BI101)),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učeben ZŠ Slezská Ostrava II (PD, AD, IČ)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ZŠ Škrobálková - Cvičná kuchyňka - interiér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Slezská Ostrava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Kapego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Klus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121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Modernizace učeben ZŠ Slezská Ostrava II (PD, AD, IČ)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ZŠ Škrobálková - Cvičná kuchyňka - interiér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Slezská Ostrava</v>
      </c>
      <c r="G75" s="41"/>
      <c r="H75" s="41"/>
      <c r="I75" s="33" t="s">
        <v>23</v>
      </c>
      <c r="J75" s="73" t="str">
        <f>IF(J12="","",J12)</f>
        <v>30. 11. 2021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Městský obvod Slezská Ostrava</v>
      </c>
      <c r="G77" s="41"/>
      <c r="H77" s="41"/>
      <c r="I77" s="33" t="s">
        <v>31</v>
      </c>
      <c r="J77" s="37" t="str">
        <f>E21</f>
        <v>Kapego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Pavel Klus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125</v>
      </c>
      <c r="D80" s="181" t="s">
        <v>57</v>
      </c>
      <c r="E80" s="181" t="s">
        <v>53</v>
      </c>
      <c r="F80" s="181" t="s">
        <v>54</v>
      </c>
      <c r="G80" s="181" t="s">
        <v>126</v>
      </c>
      <c r="H80" s="181" t="s">
        <v>127</v>
      </c>
      <c r="I80" s="181" t="s">
        <v>128</v>
      </c>
      <c r="J80" s="181" t="s">
        <v>96</v>
      </c>
      <c r="K80" s="182" t="s">
        <v>129</v>
      </c>
      <c r="L80" s="183"/>
      <c r="M80" s="93" t="s">
        <v>19</v>
      </c>
      <c r="N80" s="94" t="s">
        <v>42</v>
      </c>
      <c r="O80" s="94" t="s">
        <v>130</v>
      </c>
      <c r="P80" s="94" t="s">
        <v>131</v>
      </c>
      <c r="Q80" s="94" t="s">
        <v>132</v>
      </c>
      <c r="R80" s="94" t="s">
        <v>133</v>
      </c>
      <c r="S80" s="94" t="s">
        <v>134</v>
      </c>
      <c r="T80" s="95" t="s">
        <v>135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71</v>
      </c>
      <c r="E82" s="192" t="s">
        <v>190</v>
      </c>
      <c r="F82" s="192" t="s">
        <v>971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161</v>
      </c>
      <c r="AT82" s="201" t="s">
        <v>71</v>
      </c>
      <c r="AU82" s="201" t="s">
        <v>72</v>
      </c>
      <c r="AY82" s="200" t="s">
        <v>139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71</v>
      </c>
      <c r="E83" s="203" t="s">
        <v>996</v>
      </c>
      <c r="F83" s="203" t="s">
        <v>997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SUM(P84:P101)</f>
        <v>0</v>
      </c>
      <c r="Q83" s="197"/>
      <c r="R83" s="198">
        <f>SUM(R84:R101)</f>
        <v>0</v>
      </c>
      <c r="S83" s="197"/>
      <c r="T83" s="199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161</v>
      </c>
      <c r="AT83" s="201" t="s">
        <v>71</v>
      </c>
      <c r="AU83" s="201" t="s">
        <v>80</v>
      </c>
      <c r="AY83" s="200" t="s">
        <v>139</v>
      </c>
      <c r="BK83" s="202">
        <f>SUM(BK84:BK101)</f>
        <v>0</v>
      </c>
    </row>
    <row r="84" s="2" customFormat="1" ht="24.15" customHeight="1">
      <c r="A84" s="39"/>
      <c r="B84" s="40"/>
      <c r="C84" s="205" t="s">
        <v>80</v>
      </c>
      <c r="D84" s="205" t="s">
        <v>141</v>
      </c>
      <c r="E84" s="206" t="s">
        <v>819</v>
      </c>
      <c r="F84" s="207" t="s">
        <v>998</v>
      </c>
      <c r="G84" s="208" t="s">
        <v>999</v>
      </c>
      <c r="H84" s="209">
        <v>4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589</v>
      </c>
      <c r="AT84" s="216" t="s">
        <v>141</v>
      </c>
      <c r="AU84" s="216" t="s">
        <v>82</v>
      </c>
      <c r="AY84" s="18" t="s">
        <v>139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589</v>
      </c>
      <c r="BM84" s="216" t="s">
        <v>1000</v>
      </c>
    </row>
    <row r="85" s="2" customFormat="1">
      <c r="A85" s="39"/>
      <c r="B85" s="40"/>
      <c r="C85" s="41"/>
      <c r="D85" s="218" t="s">
        <v>148</v>
      </c>
      <c r="E85" s="41"/>
      <c r="F85" s="219" t="s">
        <v>998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148</v>
      </c>
      <c r="AU85" s="18" t="s">
        <v>82</v>
      </c>
    </row>
    <row r="86" s="2" customFormat="1" ht="24.15" customHeight="1">
      <c r="A86" s="39"/>
      <c r="B86" s="40"/>
      <c r="C86" s="205" t="s">
        <v>82</v>
      </c>
      <c r="D86" s="205" t="s">
        <v>141</v>
      </c>
      <c r="E86" s="206" t="s">
        <v>825</v>
      </c>
      <c r="F86" s="207" t="s">
        <v>1001</v>
      </c>
      <c r="G86" s="208" t="s">
        <v>999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589</v>
      </c>
      <c r="AT86" s="216" t="s">
        <v>141</v>
      </c>
      <c r="AU86" s="216" t="s">
        <v>82</v>
      </c>
      <c r="AY86" s="18" t="s">
        <v>139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589</v>
      </c>
      <c r="BM86" s="216" t="s">
        <v>1002</v>
      </c>
    </row>
    <row r="87" s="2" customFormat="1">
      <c r="A87" s="39"/>
      <c r="B87" s="40"/>
      <c r="C87" s="41"/>
      <c r="D87" s="218" t="s">
        <v>148</v>
      </c>
      <c r="E87" s="41"/>
      <c r="F87" s="219" t="s">
        <v>1001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148</v>
      </c>
      <c r="AU87" s="18" t="s">
        <v>82</v>
      </c>
    </row>
    <row r="88" s="2" customFormat="1" ht="16.5" customHeight="1">
      <c r="A88" s="39"/>
      <c r="B88" s="40"/>
      <c r="C88" s="205" t="s">
        <v>161</v>
      </c>
      <c r="D88" s="205" t="s">
        <v>141</v>
      </c>
      <c r="E88" s="206" t="s">
        <v>831</v>
      </c>
      <c r="F88" s="207" t="s">
        <v>1003</v>
      </c>
      <c r="G88" s="208" t="s">
        <v>999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589</v>
      </c>
      <c r="AT88" s="216" t="s">
        <v>141</v>
      </c>
      <c r="AU88" s="216" t="s">
        <v>82</v>
      </c>
      <c r="AY88" s="18" t="s">
        <v>139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589</v>
      </c>
      <c r="BM88" s="216" t="s">
        <v>1004</v>
      </c>
    </row>
    <row r="89" s="2" customFormat="1">
      <c r="A89" s="39"/>
      <c r="B89" s="40"/>
      <c r="C89" s="41"/>
      <c r="D89" s="218" t="s">
        <v>148</v>
      </c>
      <c r="E89" s="41"/>
      <c r="F89" s="219" t="s">
        <v>1003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148</v>
      </c>
      <c r="AU89" s="18" t="s">
        <v>82</v>
      </c>
    </row>
    <row r="90" s="2" customFormat="1" ht="21.75" customHeight="1">
      <c r="A90" s="39"/>
      <c r="B90" s="40"/>
      <c r="C90" s="205" t="s">
        <v>146</v>
      </c>
      <c r="D90" s="205" t="s">
        <v>141</v>
      </c>
      <c r="E90" s="206" t="s">
        <v>837</v>
      </c>
      <c r="F90" s="207" t="s">
        <v>1005</v>
      </c>
      <c r="G90" s="208" t="s">
        <v>999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589</v>
      </c>
      <c r="AT90" s="216" t="s">
        <v>141</v>
      </c>
      <c r="AU90" s="216" t="s">
        <v>82</v>
      </c>
      <c r="AY90" s="18" t="s">
        <v>139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589</v>
      </c>
      <c r="BM90" s="216" t="s">
        <v>1006</v>
      </c>
    </row>
    <row r="91" s="2" customFormat="1">
      <c r="A91" s="39"/>
      <c r="B91" s="40"/>
      <c r="C91" s="41"/>
      <c r="D91" s="218" t="s">
        <v>148</v>
      </c>
      <c r="E91" s="41"/>
      <c r="F91" s="219" t="s">
        <v>1005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148</v>
      </c>
      <c r="AU91" s="18" t="s">
        <v>82</v>
      </c>
    </row>
    <row r="92" s="2" customFormat="1" ht="24.15" customHeight="1">
      <c r="A92" s="39"/>
      <c r="B92" s="40"/>
      <c r="C92" s="205" t="s">
        <v>175</v>
      </c>
      <c r="D92" s="205" t="s">
        <v>141</v>
      </c>
      <c r="E92" s="206" t="s">
        <v>847</v>
      </c>
      <c r="F92" s="207" t="s">
        <v>1007</v>
      </c>
      <c r="G92" s="208" t="s">
        <v>999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589</v>
      </c>
      <c r="AT92" s="216" t="s">
        <v>141</v>
      </c>
      <c r="AU92" s="216" t="s">
        <v>82</v>
      </c>
      <c r="AY92" s="18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589</v>
      </c>
      <c r="BM92" s="216" t="s">
        <v>1008</v>
      </c>
    </row>
    <row r="93" s="2" customFormat="1">
      <c r="A93" s="39"/>
      <c r="B93" s="40"/>
      <c r="C93" s="41"/>
      <c r="D93" s="218" t="s">
        <v>148</v>
      </c>
      <c r="E93" s="41"/>
      <c r="F93" s="219" t="s">
        <v>1009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148</v>
      </c>
      <c r="AU93" s="18" t="s">
        <v>82</v>
      </c>
    </row>
    <row r="94" s="2" customFormat="1" ht="24.15" customHeight="1">
      <c r="A94" s="39"/>
      <c r="B94" s="40"/>
      <c r="C94" s="205" t="s">
        <v>182</v>
      </c>
      <c r="D94" s="205" t="s">
        <v>141</v>
      </c>
      <c r="E94" s="206" t="s">
        <v>853</v>
      </c>
      <c r="F94" s="207" t="s">
        <v>1010</v>
      </c>
      <c r="G94" s="208" t="s">
        <v>1011</v>
      </c>
      <c r="H94" s="209">
        <v>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589</v>
      </c>
      <c r="AT94" s="216" t="s">
        <v>141</v>
      </c>
      <c r="AU94" s="216" t="s">
        <v>82</v>
      </c>
      <c r="AY94" s="18" t="s">
        <v>139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589</v>
      </c>
      <c r="BM94" s="216" t="s">
        <v>1012</v>
      </c>
    </row>
    <row r="95" s="2" customFormat="1">
      <c r="A95" s="39"/>
      <c r="B95" s="40"/>
      <c r="C95" s="41"/>
      <c r="D95" s="218" t="s">
        <v>148</v>
      </c>
      <c r="E95" s="41"/>
      <c r="F95" s="219" t="s">
        <v>1010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148</v>
      </c>
      <c r="AU95" s="18" t="s">
        <v>82</v>
      </c>
    </row>
    <row r="96" s="2" customFormat="1" ht="16.5" customHeight="1">
      <c r="A96" s="39"/>
      <c r="B96" s="40"/>
      <c r="C96" s="205" t="s">
        <v>189</v>
      </c>
      <c r="D96" s="205" t="s">
        <v>141</v>
      </c>
      <c r="E96" s="206" t="s">
        <v>867</v>
      </c>
      <c r="F96" s="207" t="s">
        <v>1013</v>
      </c>
      <c r="G96" s="208" t="s">
        <v>999</v>
      </c>
      <c r="H96" s="209">
        <v>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589</v>
      </c>
      <c r="AT96" s="216" t="s">
        <v>141</v>
      </c>
      <c r="AU96" s="216" t="s">
        <v>82</v>
      </c>
      <c r="AY96" s="18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589</v>
      </c>
      <c r="BM96" s="216" t="s">
        <v>1014</v>
      </c>
    </row>
    <row r="97" s="2" customFormat="1">
      <c r="A97" s="39"/>
      <c r="B97" s="40"/>
      <c r="C97" s="41"/>
      <c r="D97" s="218" t="s">
        <v>148</v>
      </c>
      <c r="E97" s="41"/>
      <c r="F97" s="219" t="s">
        <v>1013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82</v>
      </c>
    </row>
    <row r="98" s="2" customFormat="1" ht="16.5" customHeight="1">
      <c r="A98" s="39"/>
      <c r="B98" s="40"/>
      <c r="C98" s="205" t="s">
        <v>193</v>
      </c>
      <c r="D98" s="205" t="s">
        <v>141</v>
      </c>
      <c r="E98" s="206" t="s">
        <v>873</v>
      </c>
      <c r="F98" s="207" t="s">
        <v>1015</v>
      </c>
      <c r="G98" s="208" t="s">
        <v>999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589</v>
      </c>
      <c r="AT98" s="216" t="s">
        <v>141</v>
      </c>
      <c r="AU98" s="216" t="s">
        <v>82</v>
      </c>
      <c r="AY98" s="18" t="s">
        <v>139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589</v>
      </c>
      <c r="BM98" s="216" t="s">
        <v>1016</v>
      </c>
    </row>
    <row r="99" s="2" customFormat="1">
      <c r="A99" s="39"/>
      <c r="B99" s="40"/>
      <c r="C99" s="41"/>
      <c r="D99" s="218" t="s">
        <v>148</v>
      </c>
      <c r="E99" s="41"/>
      <c r="F99" s="219" t="s">
        <v>1015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2" customFormat="1" ht="16.5" customHeight="1">
      <c r="A100" s="39"/>
      <c r="B100" s="40"/>
      <c r="C100" s="205" t="s">
        <v>204</v>
      </c>
      <c r="D100" s="205" t="s">
        <v>141</v>
      </c>
      <c r="E100" s="206" t="s">
        <v>879</v>
      </c>
      <c r="F100" s="207" t="s">
        <v>1017</v>
      </c>
      <c r="G100" s="208" t="s">
        <v>977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589</v>
      </c>
      <c r="AT100" s="216" t="s">
        <v>141</v>
      </c>
      <c r="AU100" s="216" t="s">
        <v>82</v>
      </c>
      <c r="AY100" s="18" t="s">
        <v>139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589</v>
      </c>
      <c r="BM100" s="216" t="s">
        <v>1018</v>
      </c>
    </row>
    <row r="101" s="2" customFormat="1">
      <c r="A101" s="39"/>
      <c r="B101" s="40"/>
      <c r="C101" s="41"/>
      <c r="D101" s="218" t="s">
        <v>148</v>
      </c>
      <c r="E101" s="41"/>
      <c r="F101" s="219" t="s">
        <v>1017</v>
      </c>
      <c r="G101" s="41"/>
      <c r="H101" s="41"/>
      <c r="I101" s="220"/>
      <c r="J101" s="41"/>
      <c r="K101" s="41"/>
      <c r="L101" s="45"/>
      <c r="M101" s="268"/>
      <c r="N101" s="269"/>
      <c r="O101" s="270"/>
      <c r="P101" s="270"/>
      <c r="Q101" s="270"/>
      <c r="R101" s="270"/>
      <c r="S101" s="270"/>
      <c r="T101" s="271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82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z5cRj53NnOwuNBBi7LErNUGuLb0I7O1kiT7EwL2cFFtjpRQGpyvx9zn4H660cDI0pup9rXk1dOUQeP5fCb9MMw==" hashValue="tboXm5Gy1w3ycs5u5/z4A0Ef4H5dm1XgKCDNqV9otnFU2Y9mIvJp3QxoyvWfVCcFupEX7WpAwchl0PqWhSiJdA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učeben ZŠ Slezská Ostrava II (PD, AD, IČ)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ROUND((SUM(BE98:BE328)),  2)</f>
        <v>0</v>
      </c>
      <c r="G33" s="39"/>
      <c r="H33" s="39"/>
      <c r="I33" s="149">
        <v>0.20999999999999999</v>
      </c>
      <c r="J33" s="148">
        <f>ROUND(((SUM(BE98:BE328))*I33),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ROUND((SUM(BF98:BF328)),  2)</f>
        <v>0</v>
      </c>
      <c r="G34" s="39"/>
      <c r="H34" s="39"/>
      <c r="I34" s="149">
        <v>0.14999999999999999</v>
      </c>
      <c r="J34" s="148">
        <f>ROUND(((SUM(BF98:BF328))*I34),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ROUND((SUM(BG98:BG328)),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ROUND((SUM(BH98:BH328)),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ROUND((SUM(BI98:BI328)),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učeben ZŠ Slezská Ostrava II (PD, AD, IČ)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ZŠ Škrobálková - Pracovní dílny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Slezská Ostrava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Kapego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Klus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J99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J100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J145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J159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106</v>
      </c>
      <c r="E66" s="169"/>
      <c r="F66" s="169"/>
      <c r="G66" s="169"/>
      <c r="H66" s="169"/>
      <c r="I66" s="169"/>
      <c r="J66" s="170">
        <f>J163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1020</v>
      </c>
      <c r="E67" s="175"/>
      <c r="F67" s="175"/>
      <c r="G67" s="175"/>
      <c r="H67" s="175"/>
      <c r="I67" s="175"/>
      <c r="J67" s="176">
        <f>J164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111</v>
      </c>
      <c r="E68" s="175"/>
      <c r="F68" s="175"/>
      <c r="G68" s="175"/>
      <c r="H68" s="175"/>
      <c r="I68" s="175"/>
      <c r="J68" s="176">
        <f>J177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112</v>
      </c>
      <c r="E69" s="175"/>
      <c r="F69" s="175"/>
      <c r="G69" s="175"/>
      <c r="H69" s="175"/>
      <c r="I69" s="175"/>
      <c r="J69" s="176">
        <f>J187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113</v>
      </c>
      <c r="E70" s="175"/>
      <c r="F70" s="175"/>
      <c r="G70" s="175"/>
      <c r="H70" s="175"/>
      <c r="I70" s="175"/>
      <c r="J70" s="176">
        <f>J197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114</v>
      </c>
      <c r="E71" s="175"/>
      <c r="F71" s="175"/>
      <c r="G71" s="175"/>
      <c r="H71" s="175"/>
      <c r="I71" s="175"/>
      <c r="J71" s="176">
        <f>J211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115</v>
      </c>
      <c r="E72" s="175"/>
      <c r="F72" s="175"/>
      <c r="G72" s="175"/>
      <c r="H72" s="175"/>
      <c r="I72" s="175"/>
      <c r="J72" s="176">
        <f>J225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117</v>
      </c>
      <c r="E73" s="175"/>
      <c r="F73" s="175"/>
      <c r="G73" s="175"/>
      <c r="H73" s="175"/>
      <c r="I73" s="175"/>
      <c r="J73" s="176">
        <f>J250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119</v>
      </c>
      <c r="E74" s="175"/>
      <c r="F74" s="175"/>
      <c r="G74" s="175"/>
      <c r="H74" s="175"/>
      <c r="I74" s="175"/>
      <c r="J74" s="176">
        <f>J282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120</v>
      </c>
      <c r="E75" s="175"/>
      <c r="F75" s="175"/>
      <c r="G75" s="175"/>
      <c r="H75" s="175"/>
      <c r="I75" s="175"/>
      <c r="J75" s="176">
        <f>J292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6"/>
      <c r="C76" s="167"/>
      <c r="D76" s="168" t="s">
        <v>121</v>
      </c>
      <c r="E76" s="169"/>
      <c r="F76" s="169"/>
      <c r="G76" s="169"/>
      <c r="H76" s="169"/>
      <c r="I76" s="169"/>
      <c r="J76" s="170">
        <f>J321</f>
        <v>0</v>
      </c>
      <c r="K76" s="167"/>
      <c r="L76" s="17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2"/>
      <c r="C77" s="173"/>
      <c r="D77" s="174" t="s">
        <v>122</v>
      </c>
      <c r="E77" s="175"/>
      <c r="F77" s="175"/>
      <c r="G77" s="175"/>
      <c r="H77" s="175"/>
      <c r="I77" s="175"/>
      <c r="J77" s="176">
        <f>J322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123</v>
      </c>
      <c r="E78" s="175"/>
      <c r="F78" s="175"/>
      <c r="G78" s="175"/>
      <c r="H78" s="175"/>
      <c r="I78" s="175"/>
      <c r="J78" s="176">
        <f>J325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124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61" t="str">
        <f>E7</f>
        <v>Modernizace učeben ZŠ Slezská Ostrava II (PD, AD, IČ)</v>
      </c>
      <c r="F88" s="33"/>
      <c r="G88" s="33"/>
      <c r="H88" s="33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92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E9</f>
        <v>03 - ZŠ Škrobálková - Pracovní dílny - stavební část</v>
      </c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F12</f>
        <v>Slezská Ostrava</v>
      </c>
      <c r="G92" s="41"/>
      <c r="H92" s="41"/>
      <c r="I92" s="33" t="s">
        <v>23</v>
      </c>
      <c r="J92" s="73" t="str">
        <f>IF(J12="","",J12)</f>
        <v>30. 11. 2021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E15</f>
        <v>Městský obvod Slezská Ostrava</v>
      </c>
      <c r="G94" s="41"/>
      <c r="H94" s="41"/>
      <c r="I94" s="33" t="s">
        <v>31</v>
      </c>
      <c r="J94" s="37" t="str">
        <f>E21</f>
        <v>Kapego projekt s.r.o.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29</v>
      </c>
      <c r="D95" s="41"/>
      <c r="E95" s="41"/>
      <c r="F95" s="28" t="str">
        <f>IF(E18="","",E18)</f>
        <v>Vyplň údaj</v>
      </c>
      <c r="G95" s="41"/>
      <c r="H95" s="41"/>
      <c r="I95" s="33" t="s">
        <v>34</v>
      </c>
      <c r="J95" s="37" t="str">
        <f>E24</f>
        <v>Pavel Klus</v>
      </c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78"/>
      <c r="B97" s="179"/>
      <c r="C97" s="180" t="s">
        <v>125</v>
      </c>
      <c r="D97" s="181" t="s">
        <v>57</v>
      </c>
      <c r="E97" s="181" t="s">
        <v>53</v>
      </c>
      <c r="F97" s="181" t="s">
        <v>54</v>
      </c>
      <c r="G97" s="181" t="s">
        <v>126</v>
      </c>
      <c r="H97" s="181" t="s">
        <v>127</v>
      </c>
      <c r="I97" s="181" t="s">
        <v>128</v>
      </c>
      <c r="J97" s="181" t="s">
        <v>96</v>
      </c>
      <c r="K97" s="182" t="s">
        <v>129</v>
      </c>
      <c r="L97" s="183"/>
      <c r="M97" s="93" t="s">
        <v>19</v>
      </c>
      <c r="N97" s="94" t="s">
        <v>42</v>
      </c>
      <c r="O97" s="94" t="s">
        <v>130</v>
      </c>
      <c r="P97" s="94" t="s">
        <v>131</v>
      </c>
      <c r="Q97" s="94" t="s">
        <v>132</v>
      </c>
      <c r="R97" s="94" t="s">
        <v>133</v>
      </c>
      <c r="S97" s="94" t="s">
        <v>134</v>
      </c>
      <c r="T97" s="95" t="s">
        <v>135</v>
      </c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</row>
    <row r="98" s="2" customFormat="1" ht="22.8" customHeight="1">
      <c r="A98" s="39"/>
      <c r="B98" s="40"/>
      <c r="C98" s="100" t="s">
        <v>136</v>
      </c>
      <c r="D98" s="41"/>
      <c r="E98" s="41"/>
      <c r="F98" s="41"/>
      <c r="G98" s="41"/>
      <c r="H98" s="41"/>
      <c r="I98" s="41"/>
      <c r="J98" s="184">
        <f>BK98</f>
        <v>0</v>
      </c>
      <c r="K98" s="41"/>
      <c r="L98" s="45"/>
      <c r="M98" s="96"/>
      <c r="N98" s="185"/>
      <c r="O98" s="97"/>
      <c r="P98" s="186">
        <f>P99+P163+P321</f>
        <v>0</v>
      </c>
      <c r="Q98" s="97"/>
      <c r="R98" s="186">
        <f>R99+R163+R321</f>
        <v>9.0356903200000005</v>
      </c>
      <c r="S98" s="97"/>
      <c r="T98" s="187">
        <f>T99+T163+T321</f>
        <v>6.2608379999999997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71</v>
      </c>
      <c r="AU98" s="18" t="s">
        <v>97</v>
      </c>
      <c r="BK98" s="188">
        <f>BK99+BK163+BK321</f>
        <v>0</v>
      </c>
    </row>
    <row r="99" s="12" customFormat="1" ht="25.92" customHeight="1">
      <c r="A99" s="12"/>
      <c r="B99" s="189"/>
      <c r="C99" s="190"/>
      <c r="D99" s="191" t="s">
        <v>71</v>
      </c>
      <c r="E99" s="192" t="s">
        <v>137</v>
      </c>
      <c r="F99" s="192" t="s">
        <v>138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P100+P101+P125+P145+P159</f>
        <v>0</v>
      </c>
      <c r="Q99" s="197"/>
      <c r="R99" s="198">
        <f>R100+R101+R125+R145+R159</f>
        <v>7.9723487999999998</v>
      </c>
      <c r="S99" s="197"/>
      <c r="T99" s="199">
        <f>T100+T101+T125+T145+T159</f>
        <v>5.4197999999999995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72</v>
      </c>
      <c r="AY99" s="200" t="s">
        <v>139</v>
      </c>
      <c r="BK99" s="202">
        <f>BK100+BK101+BK125+BK145+BK159</f>
        <v>0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161</v>
      </c>
      <c r="F100" s="203" t="s">
        <v>197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v>0</v>
      </c>
      <c r="Q100" s="197"/>
      <c r="R100" s="198">
        <v>0</v>
      </c>
      <c r="S100" s="197"/>
      <c r="T100" s="199"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139</v>
      </c>
      <c r="BK100" s="202">
        <v>0</v>
      </c>
    </row>
    <row r="101" s="12" customFormat="1" ht="22.8" customHeight="1">
      <c r="A101" s="12"/>
      <c r="B101" s="189"/>
      <c r="C101" s="190"/>
      <c r="D101" s="191" t="s">
        <v>71</v>
      </c>
      <c r="E101" s="203" t="s">
        <v>182</v>
      </c>
      <c r="F101" s="203" t="s">
        <v>239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SUM(P102:P124)</f>
        <v>0</v>
      </c>
      <c r="Q101" s="197"/>
      <c r="R101" s="198">
        <f>SUM(R102:R124)</f>
        <v>7.9620099999999994</v>
      </c>
      <c r="S101" s="197"/>
      <c r="T101" s="199">
        <f>SUM(T102:T124)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80</v>
      </c>
      <c r="AT101" s="201" t="s">
        <v>71</v>
      </c>
      <c r="AU101" s="201" t="s">
        <v>80</v>
      </c>
      <c r="AY101" s="200" t="s">
        <v>139</v>
      </c>
      <c r="BK101" s="202">
        <f>SUM(BK102:BK124)</f>
        <v>0</v>
      </c>
    </row>
    <row r="102" s="2" customFormat="1" ht="24.15" customHeight="1">
      <c r="A102" s="39"/>
      <c r="B102" s="40"/>
      <c r="C102" s="205" t="s">
        <v>80</v>
      </c>
      <c r="D102" s="205" t="s">
        <v>141</v>
      </c>
      <c r="E102" s="206" t="s">
        <v>297</v>
      </c>
      <c r="F102" s="207" t="s">
        <v>298</v>
      </c>
      <c r="G102" s="208" t="s">
        <v>207</v>
      </c>
      <c r="H102" s="209">
        <v>60.219999999999999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0.11</v>
      </c>
      <c r="R102" s="214">
        <f>Q102*H102</f>
        <v>6.6242000000000001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146</v>
      </c>
      <c r="AT102" s="216" t="s">
        <v>141</v>
      </c>
      <c r="AU102" s="216" t="s">
        <v>82</v>
      </c>
      <c r="AY102" s="18" t="s">
        <v>139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146</v>
      </c>
      <c r="BM102" s="216" t="s">
        <v>1021</v>
      </c>
    </row>
    <row r="103" s="2" customFormat="1">
      <c r="A103" s="39"/>
      <c r="B103" s="40"/>
      <c r="C103" s="41"/>
      <c r="D103" s="218" t="s">
        <v>148</v>
      </c>
      <c r="E103" s="41"/>
      <c r="F103" s="219" t="s">
        <v>300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82</v>
      </c>
    </row>
    <row r="104" s="2" customFormat="1">
      <c r="A104" s="39"/>
      <c r="B104" s="40"/>
      <c r="C104" s="41"/>
      <c r="D104" s="223" t="s">
        <v>150</v>
      </c>
      <c r="E104" s="41"/>
      <c r="F104" s="224" t="s">
        <v>301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150</v>
      </c>
      <c r="AU104" s="18" t="s">
        <v>82</v>
      </c>
    </row>
    <row r="105" s="13" customFormat="1">
      <c r="A105" s="13"/>
      <c r="B105" s="225"/>
      <c r="C105" s="226"/>
      <c r="D105" s="218" t="s">
        <v>152</v>
      </c>
      <c r="E105" s="227" t="s">
        <v>19</v>
      </c>
      <c r="F105" s="228" t="s">
        <v>1022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152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139</v>
      </c>
    </row>
    <row r="106" s="14" customFormat="1">
      <c r="A106" s="14"/>
      <c r="B106" s="235"/>
      <c r="C106" s="236"/>
      <c r="D106" s="218" t="s">
        <v>152</v>
      </c>
      <c r="E106" s="237" t="s">
        <v>19</v>
      </c>
      <c r="F106" s="238" t="s">
        <v>1023</v>
      </c>
      <c r="G106" s="236"/>
      <c r="H106" s="239">
        <v>47.060000000000002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152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139</v>
      </c>
    </row>
    <row r="107" s="13" customFormat="1">
      <c r="A107" s="13"/>
      <c r="B107" s="225"/>
      <c r="C107" s="226"/>
      <c r="D107" s="218" t="s">
        <v>152</v>
      </c>
      <c r="E107" s="227" t="s">
        <v>19</v>
      </c>
      <c r="F107" s="228" t="s">
        <v>1024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152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139</v>
      </c>
    </row>
    <row r="108" s="14" customFormat="1">
      <c r="A108" s="14"/>
      <c r="B108" s="235"/>
      <c r="C108" s="236"/>
      <c r="D108" s="218" t="s">
        <v>152</v>
      </c>
      <c r="E108" s="237" t="s">
        <v>19</v>
      </c>
      <c r="F108" s="238" t="s">
        <v>1025</v>
      </c>
      <c r="G108" s="236"/>
      <c r="H108" s="239">
        <v>13.16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152</v>
      </c>
      <c r="AU108" s="245" t="s">
        <v>82</v>
      </c>
      <c r="AV108" s="14" t="s">
        <v>82</v>
      </c>
      <c r="AW108" s="14" t="s">
        <v>33</v>
      </c>
      <c r="AX108" s="14" t="s">
        <v>72</v>
      </c>
      <c r="AY108" s="245" t="s">
        <v>139</v>
      </c>
    </row>
    <row r="109" s="15" customFormat="1">
      <c r="A109" s="15"/>
      <c r="B109" s="256"/>
      <c r="C109" s="257"/>
      <c r="D109" s="218" t="s">
        <v>152</v>
      </c>
      <c r="E109" s="258" t="s">
        <v>19</v>
      </c>
      <c r="F109" s="259" t="s">
        <v>222</v>
      </c>
      <c r="G109" s="257"/>
      <c r="H109" s="260">
        <v>60.219999999999999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152</v>
      </c>
      <c r="AU109" s="266" t="s">
        <v>82</v>
      </c>
      <c r="AV109" s="15" t="s">
        <v>146</v>
      </c>
      <c r="AW109" s="15" t="s">
        <v>33</v>
      </c>
      <c r="AX109" s="15" t="s">
        <v>80</v>
      </c>
      <c r="AY109" s="266" t="s">
        <v>139</v>
      </c>
    </row>
    <row r="110" s="2" customFormat="1" ht="24.15" customHeight="1">
      <c r="A110" s="39"/>
      <c r="B110" s="40"/>
      <c r="C110" s="205" t="s">
        <v>82</v>
      </c>
      <c r="D110" s="205" t="s">
        <v>141</v>
      </c>
      <c r="E110" s="206" t="s">
        <v>309</v>
      </c>
      <c r="F110" s="207" t="s">
        <v>310</v>
      </c>
      <c r="G110" s="208" t="s">
        <v>207</v>
      </c>
      <c r="H110" s="209">
        <v>120.44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0.010999999999999999</v>
      </c>
      <c r="R110" s="214">
        <f>Q110*H110</f>
        <v>1.3248399999999998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146</v>
      </c>
      <c r="AT110" s="216" t="s">
        <v>141</v>
      </c>
      <c r="AU110" s="216" t="s">
        <v>82</v>
      </c>
      <c r="AY110" s="18" t="s">
        <v>139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146</v>
      </c>
      <c r="BM110" s="216" t="s">
        <v>1026</v>
      </c>
    </row>
    <row r="111" s="2" customFormat="1">
      <c r="A111" s="39"/>
      <c r="B111" s="40"/>
      <c r="C111" s="41"/>
      <c r="D111" s="218" t="s">
        <v>148</v>
      </c>
      <c r="E111" s="41"/>
      <c r="F111" s="219" t="s">
        <v>312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82</v>
      </c>
    </row>
    <row r="112" s="2" customFormat="1">
      <c r="A112" s="39"/>
      <c r="B112" s="40"/>
      <c r="C112" s="41"/>
      <c r="D112" s="223" t="s">
        <v>150</v>
      </c>
      <c r="E112" s="41"/>
      <c r="F112" s="224" t="s">
        <v>313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82</v>
      </c>
    </row>
    <row r="113" s="13" customFormat="1">
      <c r="A113" s="13"/>
      <c r="B113" s="225"/>
      <c r="C113" s="226"/>
      <c r="D113" s="218" t="s">
        <v>152</v>
      </c>
      <c r="E113" s="227" t="s">
        <v>19</v>
      </c>
      <c r="F113" s="228" t="s">
        <v>1022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152</v>
      </c>
      <c r="AU113" s="234" t="s">
        <v>82</v>
      </c>
      <c r="AV113" s="13" t="s">
        <v>80</v>
      </c>
      <c r="AW113" s="13" t="s">
        <v>33</v>
      </c>
      <c r="AX113" s="13" t="s">
        <v>72</v>
      </c>
      <c r="AY113" s="234" t="s">
        <v>139</v>
      </c>
    </row>
    <row r="114" s="14" customFormat="1">
      <c r="A114" s="14"/>
      <c r="B114" s="235"/>
      <c r="C114" s="236"/>
      <c r="D114" s="218" t="s">
        <v>152</v>
      </c>
      <c r="E114" s="237" t="s">
        <v>19</v>
      </c>
      <c r="F114" s="238" t="s">
        <v>1023</v>
      </c>
      <c r="G114" s="236"/>
      <c r="H114" s="239">
        <v>47.060000000000002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152</v>
      </c>
      <c r="AU114" s="245" t="s">
        <v>82</v>
      </c>
      <c r="AV114" s="14" t="s">
        <v>82</v>
      </c>
      <c r="AW114" s="14" t="s">
        <v>33</v>
      </c>
      <c r="AX114" s="14" t="s">
        <v>72</v>
      </c>
      <c r="AY114" s="245" t="s">
        <v>139</v>
      </c>
    </row>
    <row r="115" s="13" customFormat="1">
      <c r="A115" s="13"/>
      <c r="B115" s="225"/>
      <c r="C115" s="226"/>
      <c r="D115" s="218" t="s">
        <v>152</v>
      </c>
      <c r="E115" s="227" t="s">
        <v>19</v>
      </c>
      <c r="F115" s="228" t="s">
        <v>1024</v>
      </c>
      <c r="G115" s="226"/>
      <c r="H115" s="227" t="s">
        <v>19</v>
      </c>
      <c r="I115" s="229"/>
      <c r="J115" s="226"/>
      <c r="K115" s="226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152</v>
      </c>
      <c r="AU115" s="234" t="s">
        <v>82</v>
      </c>
      <c r="AV115" s="13" t="s">
        <v>80</v>
      </c>
      <c r="AW115" s="13" t="s">
        <v>33</v>
      </c>
      <c r="AX115" s="13" t="s">
        <v>72</v>
      </c>
      <c r="AY115" s="234" t="s">
        <v>139</v>
      </c>
    </row>
    <row r="116" s="14" customFormat="1">
      <c r="A116" s="14"/>
      <c r="B116" s="235"/>
      <c r="C116" s="236"/>
      <c r="D116" s="218" t="s">
        <v>152</v>
      </c>
      <c r="E116" s="237" t="s">
        <v>19</v>
      </c>
      <c r="F116" s="238" t="s">
        <v>1025</v>
      </c>
      <c r="G116" s="236"/>
      <c r="H116" s="239">
        <v>13.16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152</v>
      </c>
      <c r="AU116" s="245" t="s">
        <v>82</v>
      </c>
      <c r="AV116" s="14" t="s">
        <v>82</v>
      </c>
      <c r="AW116" s="14" t="s">
        <v>33</v>
      </c>
      <c r="AX116" s="14" t="s">
        <v>72</v>
      </c>
      <c r="AY116" s="245" t="s">
        <v>139</v>
      </c>
    </row>
    <row r="117" s="15" customFormat="1">
      <c r="A117" s="15"/>
      <c r="B117" s="256"/>
      <c r="C117" s="257"/>
      <c r="D117" s="218" t="s">
        <v>152</v>
      </c>
      <c r="E117" s="258" t="s">
        <v>19</v>
      </c>
      <c r="F117" s="259" t="s">
        <v>222</v>
      </c>
      <c r="G117" s="257"/>
      <c r="H117" s="260">
        <v>60.219999999999999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6" t="s">
        <v>152</v>
      </c>
      <c r="AU117" s="266" t="s">
        <v>82</v>
      </c>
      <c r="AV117" s="15" t="s">
        <v>146</v>
      </c>
      <c r="AW117" s="15" t="s">
        <v>33</v>
      </c>
      <c r="AX117" s="15" t="s">
        <v>80</v>
      </c>
      <c r="AY117" s="266" t="s">
        <v>139</v>
      </c>
    </row>
    <row r="118" s="14" customFormat="1">
      <c r="A118" s="14"/>
      <c r="B118" s="235"/>
      <c r="C118" s="236"/>
      <c r="D118" s="218" t="s">
        <v>152</v>
      </c>
      <c r="E118" s="236"/>
      <c r="F118" s="238" t="s">
        <v>1027</v>
      </c>
      <c r="G118" s="236"/>
      <c r="H118" s="239">
        <v>120.44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152</v>
      </c>
      <c r="AU118" s="245" t="s">
        <v>82</v>
      </c>
      <c r="AV118" s="14" t="s">
        <v>82</v>
      </c>
      <c r="AW118" s="14" t="s">
        <v>4</v>
      </c>
      <c r="AX118" s="14" t="s">
        <v>80</v>
      </c>
      <c r="AY118" s="245" t="s">
        <v>139</v>
      </c>
    </row>
    <row r="119" s="2" customFormat="1" ht="24.15" customHeight="1">
      <c r="A119" s="39"/>
      <c r="B119" s="40"/>
      <c r="C119" s="205" t="s">
        <v>161</v>
      </c>
      <c r="D119" s="205" t="s">
        <v>141</v>
      </c>
      <c r="E119" s="206" t="s">
        <v>327</v>
      </c>
      <c r="F119" s="207" t="s">
        <v>328</v>
      </c>
      <c r="G119" s="208" t="s">
        <v>200</v>
      </c>
      <c r="H119" s="209">
        <v>1</v>
      </c>
      <c r="I119" s="210"/>
      <c r="J119" s="211">
        <f>ROUND(I119*H119,2)</f>
        <v>0</v>
      </c>
      <c r="K119" s="207" t="s">
        <v>145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0.00048000000000000001</v>
      </c>
      <c r="R119" s="214">
        <f>Q119*H119</f>
        <v>0.00048000000000000001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146</v>
      </c>
      <c r="AT119" s="216" t="s">
        <v>141</v>
      </c>
      <c r="AU119" s="216" t="s">
        <v>82</v>
      </c>
      <c r="AY119" s="18" t="s">
        <v>139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146</v>
      </c>
      <c r="BM119" s="216" t="s">
        <v>1028</v>
      </c>
    </row>
    <row r="120" s="2" customFormat="1">
      <c r="A120" s="39"/>
      <c r="B120" s="40"/>
      <c r="C120" s="41"/>
      <c r="D120" s="218" t="s">
        <v>148</v>
      </c>
      <c r="E120" s="41"/>
      <c r="F120" s="219" t="s">
        <v>330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82</v>
      </c>
    </row>
    <row r="121" s="2" customFormat="1">
      <c r="A121" s="39"/>
      <c r="B121" s="40"/>
      <c r="C121" s="41"/>
      <c r="D121" s="223" t="s">
        <v>150</v>
      </c>
      <c r="E121" s="41"/>
      <c r="F121" s="224" t="s">
        <v>331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82</v>
      </c>
    </row>
    <row r="122" s="2" customFormat="1" ht="33" customHeight="1">
      <c r="A122" s="39"/>
      <c r="B122" s="40"/>
      <c r="C122" s="246" t="s">
        <v>146</v>
      </c>
      <c r="D122" s="246" t="s">
        <v>190</v>
      </c>
      <c r="E122" s="247" t="s">
        <v>338</v>
      </c>
      <c r="F122" s="248" t="s">
        <v>339</v>
      </c>
      <c r="G122" s="249" t="s">
        <v>200</v>
      </c>
      <c r="H122" s="250">
        <v>1</v>
      </c>
      <c r="I122" s="251"/>
      <c r="J122" s="252">
        <f>ROUND(I122*H122,2)</f>
        <v>0</v>
      </c>
      <c r="K122" s="248" t="s">
        <v>145</v>
      </c>
      <c r="L122" s="253"/>
      <c r="M122" s="254" t="s">
        <v>19</v>
      </c>
      <c r="N122" s="255" t="s">
        <v>43</v>
      </c>
      <c r="O122" s="85"/>
      <c r="P122" s="214">
        <f>O122*H122</f>
        <v>0</v>
      </c>
      <c r="Q122" s="214">
        <v>0.012489999999999999</v>
      </c>
      <c r="R122" s="214">
        <f>Q122*H122</f>
        <v>0.012489999999999999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193</v>
      </c>
      <c r="AT122" s="216" t="s">
        <v>190</v>
      </c>
      <c r="AU122" s="216" t="s">
        <v>82</v>
      </c>
      <c r="AY122" s="18" t="s">
        <v>139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146</v>
      </c>
      <c r="BM122" s="216" t="s">
        <v>1029</v>
      </c>
    </row>
    <row r="123" s="2" customFormat="1">
      <c r="A123" s="39"/>
      <c r="B123" s="40"/>
      <c r="C123" s="41"/>
      <c r="D123" s="218" t="s">
        <v>148</v>
      </c>
      <c r="E123" s="41"/>
      <c r="F123" s="219" t="s">
        <v>339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82</v>
      </c>
    </row>
    <row r="124" s="2" customFormat="1">
      <c r="A124" s="39"/>
      <c r="B124" s="40"/>
      <c r="C124" s="41"/>
      <c r="D124" s="223" t="s">
        <v>150</v>
      </c>
      <c r="E124" s="41"/>
      <c r="F124" s="224" t="s">
        <v>341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150</v>
      </c>
      <c r="AU124" s="18" t="s">
        <v>82</v>
      </c>
    </row>
    <row r="125" s="12" customFormat="1" ht="22.8" customHeight="1">
      <c r="A125" s="12"/>
      <c r="B125" s="189"/>
      <c r="C125" s="190"/>
      <c r="D125" s="191" t="s">
        <v>71</v>
      </c>
      <c r="E125" s="203" t="s">
        <v>204</v>
      </c>
      <c r="F125" s="203" t="s">
        <v>342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SUM(P126:P144)</f>
        <v>0</v>
      </c>
      <c r="Q125" s="197"/>
      <c r="R125" s="198">
        <f>SUM(R126:R144)</f>
        <v>0.010338799999999999</v>
      </c>
      <c r="S125" s="197"/>
      <c r="T125" s="199">
        <f>SUM(T126:T144)</f>
        <v>5.4197999999999995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80</v>
      </c>
      <c r="AT125" s="201" t="s">
        <v>71</v>
      </c>
      <c r="AU125" s="201" t="s">
        <v>80</v>
      </c>
      <c r="AY125" s="200" t="s">
        <v>139</v>
      </c>
      <c r="BK125" s="202">
        <f>SUM(BK126:BK144)</f>
        <v>0</v>
      </c>
    </row>
    <row r="126" s="2" customFormat="1" ht="33" customHeight="1">
      <c r="A126" s="39"/>
      <c r="B126" s="40"/>
      <c r="C126" s="205" t="s">
        <v>175</v>
      </c>
      <c r="D126" s="205" t="s">
        <v>141</v>
      </c>
      <c r="E126" s="206" t="s">
        <v>344</v>
      </c>
      <c r="F126" s="207" t="s">
        <v>345</v>
      </c>
      <c r="G126" s="208" t="s">
        <v>207</v>
      </c>
      <c r="H126" s="209">
        <v>61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0.00012999999999999999</v>
      </c>
      <c r="R126" s="214">
        <f>Q126*H126</f>
        <v>0.0079299999999999995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141</v>
      </c>
      <c r="AU126" s="216" t="s">
        <v>82</v>
      </c>
      <c r="AY126" s="18" t="s">
        <v>139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146</v>
      </c>
      <c r="BM126" s="216" t="s">
        <v>1030</v>
      </c>
    </row>
    <row r="127" s="2" customFormat="1">
      <c r="A127" s="39"/>
      <c r="B127" s="40"/>
      <c r="C127" s="41"/>
      <c r="D127" s="218" t="s">
        <v>148</v>
      </c>
      <c r="E127" s="41"/>
      <c r="F127" s="219" t="s">
        <v>347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82</v>
      </c>
    </row>
    <row r="128" s="2" customFormat="1">
      <c r="A128" s="39"/>
      <c r="B128" s="40"/>
      <c r="C128" s="41"/>
      <c r="D128" s="223" t="s">
        <v>150</v>
      </c>
      <c r="E128" s="41"/>
      <c r="F128" s="224" t="s">
        <v>348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82</v>
      </c>
    </row>
    <row r="129" s="2" customFormat="1" ht="24.15" customHeight="1">
      <c r="A129" s="39"/>
      <c r="B129" s="40"/>
      <c r="C129" s="205" t="s">
        <v>182</v>
      </c>
      <c r="D129" s="205" t="s">
        <v>141</v>
      </c>
      <c r="E129" s="206" t="s">
        <v>350</v>
      </c>
      <c r="F129" s="207" t="s">
        <v>351</v>
      </c>
      <c r="G129" s="208" t="s">
        <v>207</v>
      </c>
      <c r="H129" s="209">
        <v>60.219999999999999</v>
      </c>
      <c r="I129" s="210"/>
      <c r="J129" s="211">
        <f>ROUND(I129*H129,2)</f>
        <v>0</v>
      </c>
      <c r="K129" s="207" t="s">
        <v>145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4.0000000000000003E-05</v>
      </c>
      <c r="R129" s="214">
        <f>Q129*H129</f>
        <v>0.0024088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146</v>
      </c>
      <c r="AT129" s="216" t="s">
        <v>141</v>
      </c>
      <c r="AU129" s="216" t="s">
        <v>82</v>
      </c>
      <c r="AY129" s="18" t="s">
        <v>139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146</v>
      </c>
      <c r="BM129" s="216" t="s">
        <v>1031</v>
      </c>
    </row>
    <row r="130" s="2" customFormat="1">
      <c r="A130" s="39"/>
      <c r="B130" s="40"/>
      <c r="C130" s="41"/>
      <c r="D130" s="218" t="s">
        <v>148</v>
      </c>
      <c r="E130" s="41"/>
      <c r="F130" s="219" t="s">
        <v>353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82</v>
      </c>
    </row>
    <row r="131" s="2" customFormat="1">
      <c r="A131" s="39"/>
      <c r="B131" s="40"/>
      <c r="C131" s="41"/>
      <c r="D131" s="223" t="s">
        <v>150</v>
      </c>
      <c r="E131" s="41"/>
      <c r="F131" s="224" t="s">
        <v>354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82</v>
      </c>
    </row>
    <row r="132" s="13" customFormat="1">
      <c r="A132" s="13"/>
      <c r="B132" s="225"/>
      <c r="C132" s="226"/>
      <c r="D132" s="218" t="s">
        <v>152</v>
      </c>
      <c r="E132" s="227" t="s">
        <v>19</v>
      </c>
      <c r="F132" s="228" t="s">
        <v>1022</v>
      </c>
      <c r="G132" s="226"/>
      <c r="H132" s="227" t="s">
        <v>19</v>
      </c>
      <c r="I132" s="229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152</v>
      </c>
      <c r="AU132" s="234" t="s">
        <v>82</v>
      </c>
      <c r="AV132" s="13" t="s">
        <v>80</v>
      </c>
      <c r="AW132" s="13" t="s">
        <v>33</v>
      </c>
      <c r="AX132" s="13" t="s">
        <v>72</v>
      </c>
      <c r="AY132" s="234" t="s">
        <v>139</v>
      </c>
    </row>
    <row r="133" s="14" customFormat="1">
      <c r="A133" s="14"/>
      <c r="B133" s="235"/>
      <c r="C133" s="236"/>
      <c r="D133" s="218" t="s">
        <v>152</v>
      </c>
      <c r="E133" s="237" t="s">
        <v>19</v>
      </c>
      <c r="F133" s="238" t="s">
        <v>1023</v>
      </c>
      <c r="G133" s="236"/>
      <c r="H133" s="239">
        <v>47.060000000000002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152</v>
      </c>
      <c r="AU133" s="245" t="s">
        <v>82</v>
      </c>
      <c r="AV133" s="14" t="s">
        <v>82</v>
      </c>
      <c r="AW133" s="14" t="s">
        <v>33</v>
      </c>
      <c r="AX133" s="14" t="s">
        <v>72</v>
      </c>
      <c r="AY133" s="245" t="s">
        <v>139</v>
      </c>
    </row>
    <row r="134" s="13" customFormat="1">
      <c r="A134" s="13"/>
      <c r="B134" s="225"/>
      <c r="C134" s="226"/>
      <c r="D134" s="218" t="s">
        <v>152</v>
      </c>
      <c r="E134" s="227" t="s">
        <v>19</v>
      </c>
      <c r="F134" s="228" t="s">
        <v>1024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152</v>
      </c>
      <c r="AU134" s="234" t="s">
        <v>82</v>
      </c>
      <c r="AV134" s="13" t="s">
        <v>80</v>
      </c>
      <c r="AW134" s="13" t="s">
        <v>33</v>
      </c>
      <c r="AX134" s="13" t="s">
        <v>72</v>
      </c>
      <c r="AY134" s="234" t="s">
        <v>139</v>
      </c>
    </row>
    <row r="135" s="14" customFormat="1">
      <c r="A135" s="14"/>
      <c r="B135" s="235"/>
      <c r="C135" s="236"/>
      <c r="D135" s="218" t="s">
        <v>152</v>
      </c>
      <c r="E135" s="237" t="s">
        <v>19</v>
      </c>
      <c r="F135" s="238" t="s">
        <v>1025</v>
      </c>
      <c r="G135" s="236"/>
      <c r="H135" s="239">
        <v>13.16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152</v>
      </c>
      <c r="AU135" s="245" t="s">
        <v>82</v>
      </c>
      <c r="AV135" s="14" t="s">
        <v>82</v>
      </c>
      <c r="AW135" s="14" t="s">
        <v>33</v>
      </c>
      <c r="AX135" s="14" t="s">
        <v>72</v>
      </c>
      <c r="AY135" s="245" t="s">
        <v>139</v>
      </c>
    </row>
    <row r="136" s="15" customFormat="1">
      <c r="A136" s="15"/>
      <c r="B136" s="256"/>
      <c r="C136" s="257"/>
      <c r="D136" s="218" t="s">
        <v>152</v>
      </c>
      <c r="E136" s="258" t="s">
        <v>19</v>
      </c>
      <c r="F136" s="259" t="s">
        <v>222</v>
      </c>
      <c r="G136" s="257"/>
      <c r="H136" s="260">
        <v>60.219999999999999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152</v>
      </c>
      <c r="AU136" s="266" t="s">
        <v>82</v>
      </c>
      <c r="AV136" s="15" t="s">
        <v>146</v>
      </c>
      <c r="AW136" s="15" t="s">
        <v>33</v>
      </c>
      <c r="AX136" s="15" t="s">
        <v>80</v>
      </c>
      <c r="AY136" s="266" t="s">
        <v>139</v>
      </c>
    </row>
    <row r="137" s="2" customFormat="1" ht="24.15" customHeight="1">
      <c r="A137" s="39"/>
      <c r="B137" s="40"/>
      <c r="C137" s="205" t="s">
        <v>189</v>
      </c>
      <c r="D137" s="205" t="s">
        <v>141</v>
      </c>
      <c r="E137" s="206" t="s">
        <v>378</v>
      </c>
      <c r="F137" s="207" t="s">
        <v>379</v>
      </c>
      <c r="G137" s="208" t="s">
        <v>207</v>
      </c>
      <c r="H137" s="209">
        <v>60.219999999999999</v>
      </c>
      <c r="I137" s="210"/>
      <c r="J137" s="211">
        <f>ROUND(I137*H137,2)</f>
        <v>0</v>
      </c>
      <c r="K137" s="207" t="s">
        <v>145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0.089999999999999997</v>
      </c>
      <c r="T137" s="215">
        <f>S137*H137</f>
        <v>5.4197999999999995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146</v>
      </c>
      <c r="AT137" s="216" t="s">
        <v>141</v>
      </c>
      <c r="AU137" s="216" t="s">
        <v>82</v>
      </c>
      <c r="AY137" s="18" t="s">
        <v>139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146</v>
      </c>
      <c r="BM137" s="216" t="s">
        <v>1032</v>
      </c>
    </row>
    <row r="138" s="2" customFormat="1">
      <c r="A138" s="39"/>
      <c r="B138" s="40"/>
      <c r="C138" s="41"/>
      <c r="D138" s="218" t="s">
        <v>148</v>
      </c>
      <c r="E138" s="41"/>
      <c r="F138" s="219" t="s">
        <v>381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82</v>
      </c>
    </row>
    <row r="139" s="2" customFormat="1">
      <c r="A139" s="39"/>
      <c r="B139" s="40"/>
      <c r="C139" s="41"/>
      <c r="D139" s="223" t="s">
        <v>150</v>
      </c>
      <c r="E139" s="41"/>
      <c r="F139" s="224" t="s">
        <v>382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82</v>
      </c>
    </row>
    <row r="140" s="13" customFormat="1">
      <c r="A140" s="13"/>
      <c r="B140" s="225"/>
      <c r="C140" s="226"/>
      <c r="D140" s="218" t="s">
        <v>152</v>
      </c>
      <c r="E140" s="227" t="s">
        <v>19</v>
      </c>
      <c r="F140" s="228" t="s">
        <v>1022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152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139</v>
      </c>
    </row>
    <row r="141" s="14" customFormat="1">
      <c r="A141" s="14"/>
      <c r="B141" s="235"/>
      <c r="C141" s="236"/>
      <c r="D141" s="218" t="s">
        <v>152</v>
      </c>
      <c r="E141" s="237" t="s">
        <v>19</v>
      </c>
      <c r="F141" s="238" t="s">
        <v>1023</v>
      </c>
      <c r="G141" s="236"/>
      <c r="H141" s="239">
        <v>47.060000000000002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152</v>
      </c>
      <c r="AU141" s="245" t="s">
        <v>82</v>
      </c>
      <c r="AV141" s="14" t="s">
        <v>82</v>
      </c>
      <c r="AW141" s="14" t="s">
        <v>33</v>
      </c>
      <c r="AX141" s="14" t="s">
        <v>72</v>
      </c>
      <c r="AY141" s="245" t="s">
        <v>139</v>
      </c>
    </row>
    <row r="142" s="13" customFormat="1">
      <c r="A142" s="13"/>
      <c r="B142" s="225"/>
      <c r="C142" s="226"/>
      <c r="D142" s="218" t="s">
        <v>152</v>
      </c>
      <c r="E142" s="227" t="s">
        <v>19</v>
      </c>
      <c r="F142" s="228" t="s">
        <v>1024</v>
      </c>
      <c r="G142" s="226"/>
      <c r="H142" s="227" t="s">
        <v>19</v>
      </c>
      <c r="I142" s="229"/>
      <c r="J142" s="226"/>
      <c r="K142" s="226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152</v>
      </c>
      <c r="AU142" s="234" t="s">
        <v>82</v>
      </c>
      <c r="AV142" s="13" t="s">
        <v>80</v>
      </c>
      <c r="AW142" s="13" t="s">
        <v>33</v>
      </c>
      <c r="AX142" s="13" t="s">
        <v>72</v>
      </c>
      <c r="AY142" s="234" t="s">
        <v>139</v>
      </c>
    </row>
    <row r="143" s="14" customFormat="1">
      <c r="A143" s="14"/>
      <c r="B143" s="235"/>
      <c r="C143" s="236"/>
      <c r="D143" s="218" t="s">
        <v>152</v>
      </c>
      <c r="E143" s="237" t="s">
        <v>19</v>
      </c>
      <c r="F143" s="238" t="s">
        <v>1025</v>
      </c>
      <c r="G143" s="236"/>
      <c r="H143" s="239">
        <v>13.16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152</v>
      </c>
      <c r="AU143" s="245" t="s">
        <v>82</v>
      </c>
      <c r="AV143" s="14" t="s">
        <v>82</v>
      </c>
      <c r="AW143" s="14" t="s">
        <v>33</v>
      </c>
      <c r="AX143" s="14" t="s">
        <v>72</v>
      </c>
      <c r="AY143" s="245" t="s">
        <v>139</v>
      </c>
    </row>
    <row r="144" s="15" customFormat="1">
      <c r="A144" s="15"/>
      <c r="B144" s="256"/>
      <c r="C144" s="257"/>
      <c r="D144" s="218" t="s">
        <v>152</v>
      </c>
      <c r="E144" s="258" t="s">
        <v>19</v>
      </c>
      <c r="F144" s="259" t="s">
        <v>222</v>
      </c>
      <c r="G144" s="257"/>
      <c r="H144" s="260">
        <v>60.219999999999999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152</v>
      </c>
      <c r="AU144" s="266" t="s">
        <v>82</v>
      </c>
      <c r="AV144" s="15" t="s">
        <v>146</v>
      </c>
      <c r="AW144" s="15" t="s">
        <v>33</v>
      </c>
      <c r="AX144" s="15" t="s">
        <v>80</v>
      </c>
      <c r="AY144" s="266" t="s">
        <v>139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418</v>
      </c>
      <c r="F145" s="203" t="s">
        <v>419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SUM(P146:P158)</f>
        <v>0</v>
      </c>
      <c r="Q145" s="197"/>
      <c r="R145" s="198">
        <f>SUM(R146:R158)</f>
        <v>0</v>
      </c>
      <c r="S145" s="197"/>
      <c r="T145" s="199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139</v>
      </c>
      <c r="BK145" s="202">
        <f>SUM(BK146:BK158)</f>
        <v>0</v>
      </c>
    </row>
    <row r="146" s="2" customFormat="1" ht="24.15" customHeight="1">
      <c r="A146" s="39"/>
      <c r="B146" s="40"/>
      <c r="C146" s="205" t="s">
        <v>193</v>
      </c>
      <c r="D146" s="205" t="s">
        <v>141</v>
      </c>
      <c r="E146" s="206" t="s">
        <v>421</v>
      </c>
      <c r="F146" s="207" t="s">
        <v>422</v>
      </c>
      <c r="G146" s="208" t="s">
        <v>170</v>
      </c>
      <c r="H146" s="209">
        <v>6.2610000000000001</v>
      </c>
      <c r="I146" s="210"/>
      <c r="J146" s="211">
        <f>ROUND(I146*H146,2)</f>
        <v>0</v>
      </c>
      <c r="K146" s="207" t="s">
        <v>145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146</v>
      </c>
      <c r="AT146" s="216" t="s">
        <v>141</v>
      </c>
      <c r="AU146" s="216" t="s">
        <v>82</v>
      </c>
      <c r="AY146" s="18" t="s">
        <v>139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146</v>
      </c>
      <c r="BM146" s="216" t="s">
        <v>1033</v>
      </c>
    </row>
    <row r="147" s="2" customFormat="1">
      <c r="A147" s="39"/>
      <c r="B147" s="40"/>
      <c r="C147" s="41"/>
      <c r="D147" s="218" t="s">
        <v>148</v>
      </c>
      <c r="E147" s="41"/>
      <c r="F147" s="219" t="s">
        <v>424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82</v>
      </c>
    </row>
    <row r="148" s="2" customFormat="1">
      <c r="A148" s="39"/>
      <c r="B148" s="40"/>
      <c r="C148" s="41"/>
      <c r="D148" s="223" t="s">
        <v>150</v>
      </c>
      <c r="E148" s="41"/>
      <c r="F148" s="224" t="s">
        <v>425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82</v>
      </c>
    </row>
    <row r="149" s="2" customFormat="1" ht="24.15" customHeight="1">
      <c r="A149" s="39"/>
      <c r="B149" s="40"/>
      <c r="C149" s="205" t="s">
        <v>204</v>
      </c>
      <c r="D149" s="205" t="s">
        <v>141</v>
      </c>
      <c r="E149" s="206" t="s">
        <v>427</v>
      </c>
      <c r="F149" s="207" t="s">
        <v>428</v>
      </c>
      <c r="G149" s="208" t="s">
        <v>170</v>
      </c>
      <c r="H149" s="209">
        <v>6.2610000000000001</v>
      </c>
      <c r="I149" s="210"/>
      <c r="J149" s="211">
        <f>ROUND(I149*H149,2)</f>
        <v>0</v>
      </c>
      <c r="K149" s="207" t="s">
        <v>145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146</v>
      </c>
      <c r="AT149" s="216" t="s">
        <v>141</v>
      </c>
      <c r="AU149" s="216" t="s">
        <v>82</v>
      </c>
      <c r="AY149" s="18" t="s">
        <v>139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146</v>
      </c>
      <c r="BM149" s="216" t="s">
        <v>1034</v>
      </c>
    </row>
    <row r="150" s="2" customFormat="1">
      <c r="A150" s="39"/>
      <c r="B150" s="40"/>
      <c r="C150" s="41"/>
      <c r="D150" s="218" t="s">
        <v>148</v>
      </c>
      <c r="E150" s="41"/>
      <c r="F150" s="219" t="s">
        <v>430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148</v>
      </c>
      <c r="AU150" s="18" t="s">
        <v>82</v>
      </c>
    </row>
    <row r="151" s="2" customFormat="1">
      <c r="A151" s="39"/>
      <c r="B151" s="40"/>
      <c r="C151" s="41"/>
      <c r="D151" s="223" t="s">
        <v>150</v>
      </c>
      <c r="E151" s="41"/>
      <c r="F151" s="224" t="s">
        <v>431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150</v>
      </c>
      <c r="AU151" s="18" t="s">
        <v>82</v>
      </c>
    </row>
    <row r="152" s="2" customFormat="1" ht="24.15" customHeight="1">
      <c r="A152" s="39"/>
      <c r="B152" s="40"/>
      <c r="C152" s="205" t="s">
        <v>213</v>
      </c>
      <c r="D152" s="205" t="s">
        <v>141</v>
      </c>
      <c r="E152" s="206" t="s">
        <v>433</v>
      </c>
      <c r="F152" s="207" t="s">
        <v>434</v>
      </c>
      <c r="G152" s="208" t="s">
        <v>170</v>
      </c>
      <c r="H152" s="209">
        <v>87.653999999999996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82</v>
      </c>
      <c r="AY152" s="18" t="s">
        <v>139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146</v>
      </c>
      <c r="BM152" s="216" t="s">
        <v>1035</v>
      </c>
    </row>
    <row r="153" s="2" customFormat="1">
      <c r="A153" s="39"/>
      <c r="B153" s="40"/>
      <c r="C153" s="41"/>
      <c r="D153" s="218" t="s">
        <v>148</v>
      </c>
      <c r="E153" s="41"/>
      <c r="F153" s="219" t="s">
        <v>436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82</v>
      </c>
    </row>
    <row r="154" s="2" customFormat="1">
      <c r="A154" s="39"/>
      <c r="B154" s="40"/>
      <c r="C154" s="41"/>
      <c r="D154" s="223" t="s">
        <v>150</v>
      </c>
      <c r="E154" s="41"/>
      <c r="F154" s="224" t="s">
        <v>437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82</v>
      </c>
    </row>
    <row r="155" s="14" customFormat="1">
      <c r="A155" s="14"/>
      <c r="B155" s="235"/>
      <c r="C155" s="236"/>
      <c r="D155" s="218" t="s">
        <v>152</v>
      </c>
      <c r="E155" s="236"/>
      <c r="F155" s="238" t="s">
        <v>1036</v>
      </c>
      <c r="G155" s="236"/>
      <c r="H155" s="239">
        <v>87.653999999999996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152</v>
      </c>
      <c r="AU155" s="245" t="s">
        <v>82</v>
      </c>
      <c r="AV155" s="14" t="s">
        <v>82</v>
      </c>
      <c r="AW155" s="14" t="s">
        <v>4</v>
      </c>
      <c r="AX155" s="14" t="s">
        <v>80</v>
      </c>
      <c r="AY155" s="245" t="s">
        <v>139</v>
      </c>
    </row>
    <row r="156" s="2" customFormat="1" ht="44.25" customHeight="1">
      <c r="A156" s="39"/>
      <c r="B156" s="40"/>
      <c r="C156" s="205" t="s">
        <v>223</v>
      </c>
      <c r="D156" s="205" t="s">
        <v>141</v>
      </c>
      <c r="E156" s="206" t="s">
        <v>440</v>
      </c>
      <c r="F156" s="207" t="s">
        <v>441</v>
      </c>
      <c r="G156" s="208" t="s">
        <v>170</v>
      </c>
      <c r="H156" s="209">
        <v>6.2610000000000001</v>
      </c>
      <c r="I156" s="210"/>
      <c r="J156" s="211">
        <f>ROUND(I156*H156,2)</f>
        <v>0</v>
      </c>
      <c r="K156" s="207" t="s">
        <v>145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141</v>
      </c>
      <c r="AU156" s="216" t="s">
        <v>82</v>
      </c>
      <c r="AY156" s="18" t="s">
        <v>139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146</v>
      </c>
      <c r="BM156" s="216" t="s">
        <v>1037</v>
      </c>
    </row>
    <row r="157" s="2" customFormat="1">
      <c r="A157" s="39"/>
      <c r="B157" s="40"/>
      <c r="C157" s="41"/>
      <c r="D157" s="218" t="s">
        <v>148</v>
      </c>
      <c r="E157" s="41"/>
      <c r="F157" s="219" t="s">
        <v>443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82</v>
      </c>
    </row>
    <row r="158" s="2" customFormat="1">
      <c r="A158" s="39"/>
      <c r="B158" s="40"/>
      <c r="C158" s="41"/>
      <c r="D158" s="223" t="s">
        <v>150</v>
      </c>
      <c r="E158" s="41"/>
      <c r="F158" s="224" t="s">
        <v>444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150</v>
      </c>
      <c r="AU158" s="18" t="s">
        <v>82</v>
      </c>
    </row>
    <row r="159" s="12" customFormat="1" ht="22.8" customHeight="1">
      <c r="A159" s="12"/>
      <c r="B159" s="189"/>
      <c r="C159" s="190"/>
      <c r="D159" s="191" t="s">
        <v>71</v>
      </c>
      <c r="E159" s="203" t="s">
        <v>445</v>
      </c>
      <c r="F159" s="203" t="s">
        <v>446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SUM(P160:P162)</f>
        <v>0</v>
      </c>
      <c r="Q159" s="197"/>
      <c r="R159" s="198">
        <f>SUM(R160:R162)</f>
        <v>0</v>
      </c>
      <c r="S159" s="197"/>
      <c r="T159" s="199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80</v>
      </c>
      <c r="AT159" s="201" t="s">
        <v>71</v>
      </c>
      <c r="AU159" s="201" t="s">
        <v>80</v>
      </c>
      <c r="AY159" s="200" t="s">
        <v>139</v>
      </c>
      <c r="BK159" s="202">
        <f>SUM(BK160:BK162)</f>
        <v>0</v>
      </c>
    </row>
    <row r="160" s="2" customFormat="1" ht="16.5" customHeight="1">
      <c r="A160" s="39"/>
      <c r="B160" s="40"/>
      <c r="C160" s="205" t="s">
        <v>232</v>
      </c>
      <c r="D160" s="205" t="s">
        <v>141</v>
      </c>
      <c r="E160" s="206" t="s">
        <v>448</v>
      </c>
      <c r="F160" s="207" t="s">
        <v>449</v>
      </c>
      <c r="G160" s="208" t="s">
        <v>170</v>
      </c>
      <c r="H160" s="209">
        <v>7.9720000000000004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82</v>
      </c>
      <c r="AY160" s="18" t="s">
        <v>139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146</v>
      </c>
      <c r="BM160" s="216" t="s">
        <v>1038</v>
      </c>
    </row>
    <row r="161" s="2" customFormat="1">
      <c r="A161" s="39"/>
      <c r="B161" s="40"/>
      <c r="C161" s="41"/>
      <c r="D161" s="218" t="s">
        <v>148</v>
      </c>
      <c r="E161" s="41"/>
      <c r="F161" s="219" t="s">
        <v>451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148</v>
      </c>
      <c r="AU161" s="18" t="s">
        <v>82</v>
      </c>
    </row>
    <row r="162" s="2" customFormat="1">
      <c r="A162" s="39"/>
      <c r="B162" s="40"/>
      <c r="C162" s="41"/>
      <c r="D162" s="223" t="s">
        <v>150</v>
      </c>
      <c r="E162" s="41"/>
      <c r="F162" s="224" t="s">
        <v>452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82</v>
      </c>
    </row>
    <row r="163" s="12" customFormat="1" ht="25.92" customHeight="1">
      <c r="A163" s="12"/>
      <c r="B163" s="189"/>
      <c r="C163" s="190"/>
      <c r="D163" s="191" t="s">
        <v>71</v>
      </c>
      <c r="E163" s="192" t="s">
        <v>453</v>
      </c>
      <c r="F163" s="192" t="s">
        <v>454</v>
      </c>
      <c r="G163" s="190"/>
      <c r="H163" s="190"/>
      <c r="I163" s="193"/>
      <c r="J163" s="194">
        <f>BK163</f>
        <v>0</v>
      </c>
      <c r="K163" s="190"/>
      <c r="L163" s="195"/>
      <c r="M163" s="196"/>
      <c r="N163" s="197"/>
      <c r="O163" s="197"/>
      <c r="P163" s="198">
        <f>P164+P177+P187+P197+P211+P225+P250+P282+P292</f>
        <v>0</v>
      </c>
      <c r="Q163" s="197"/>
      <c r="R163" s="198">
        <f>R164+R177+R187+R197+R211+R225+R250+R282+R292</f>
        <v>1.0588415200000001</v>
      </c>
      <c r="S163" s="197"/>
      <c r="T163" s="199">
        <f>T164+T177+T187+T197+T211+T225+T250+T282+T292</f>
        <v>0.84103800000000006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82</v>
      </c>
      <c r="AT163" s="201" t="s">
        <v>71</v>
      </c>
      <c r="AU163" s="201" t="s">
        <v>72</v>
      </c>
      <c r="AY163" s="200" t="s">
        <v>139</v>
      </c>
      <c r="BK163" s="202">
        <f>BK164+BK177+BK187+BK197+BK211+BK225+BK250+BK282+BK292</f>
        <v>0</v>
      </c>
    </row>
    <row r="164" s="12" customFormat="1" ht="22.8" customHeight="1">
      <c r="A164" s="12"/>
      <c r="B164" s="189"/>
      <c r="C164" s="190"/>
      <c r="D164" s="191" t="s">
        <v>71</v>
      </c>
      <c r="E164" s="203" t="s">
        <v>1039</v>
      </c>
      <c r="F164" s="203" t="s">
        <v>1040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SUM(P165:P176)</f>
        <v>0</v>
      </c>
      <c r="Q164" s="197"/>
      <c r="R164" s="198">
        <f>SUM(R165:R176)</f>
        <v>0.12075596</v>
      </c>
      <c r="S164" s="197"/>
      <c r="T164" s="19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82</v>
      </c>
      <c r="AT164" s="201" t="s">
        <v>71</v>
      </c>
      <c r="AU164" s="201" t="s">
        <v>80</v>
      </c>
      <c r="AY164" s="200" t="s">
        <v>139</v>
      </c>
      <c r="BK164" s="202">
        <f>SUM(BK165:BK176)</f>
        <v>0</v>
      </c>
    </row>
    <row r="165" s="2" customFormat="1" ht="24.15" customHeight="1">
      <c r="A165" s="39"/>
      <c r="B165" s="40"/>
      <c r="C165" s="205" t="s">
        <v>240</v>
      </c>
      <c r="D165" s="205" t="s">
        <v>141</v>
      </c>
      <c r="E165" s="206" t="s">
        <v>1041</v>
      </c>
      <c r="F165" s="207" t="s">
        <v>1042</v>
      </c>
      <c r="G165" s="208" t="s">
        <v>207</v>
      </c>
      <c r="H165" s="209">
        <v>47.060000000000002</v>
      </c>
      <c r="I165" s="210"/>
      <c r="J165" s="211">
        <f>ROUND(I165*H165,2)</f>
        <v>0</v>
      </c>
      <c r="K165" s="207" t="s">
        <v>145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0.0011800000000000001</v>
      </c>
      <c r="R165" s="214">
        <f>Q165*H165</f>
        <v>0.055530800000000005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262</v>
      </c>
      <c r="AT165" s="216" t="s">
        <v>141</v>
      </c>
      <c r="AU165" s="216" t="s">
        <v>82</v>
      </c>
      <c r="AY165" s="18" t="s">
        <v>139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262</v>
      </c>
      <c r="BM165" s="216" t="s">
        <v>1043</v>
      </c>
    </row>
    <row r="166" s="2" customFormat="1">
      <c r="A166" s="39"/>
      <c r="B166" s="40"/>
      <c r="C166" s="41"/>
      <c r="D166" s="218" t="s">
        <v>148</v>
      </c>
      <c r="E166" s="41"/>
      <c r="F166" s="219" t="s">
        <v>1044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82</v>
      </c>
    </row>
    <row r="167" s="2" customFormat="1">
      <c r="A167" s="39"/>
      <c r="B167" s="40"/>
      <c r="C167" s="41"/>
      <c r="D167" s="223" t="s">
        <v>150</v>
      </c>
      <c r="E167" s="41"/>
      <c r="F167" s="224" t="s">
        <v>1045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82</v>
      </c>
    </row>
    <row r="168" s="13" customFormat="1">
      <c r="A168" s="13"/>
      <c r="B168" s="225"/>
      <c r="C168" s="226"/>
      <c r="D168" s="218" t="s">
        <v>152</v>
      </c>
      <c r="E168" s="227" t="s">
        <v>19</v>
      </c>
      <c r="F168" s="228" t="s">
        <v>1022</v>
      </c>
      <c r="G168" s="226"/>
      <c r="H168" s="227" t="s">
        <v>19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152</v>
      </c>
      <c r="AU168" s="234" t="s">
        <v>82</v>
      </c>
      <c r="AV168" s="13" t="s">
        <v>80</v>
      </c>
      <c r="AW168" s="13" t="s">
        <v>33</v>
      </c>
      <c r="AX168" s="13" t="s">
        <v>72</v>
      </c>
      <c r="AY168" s="234" t="s">
        <v>139</v>
      </c>
    </row>
    <row r="169" s="14" customFormat="1">
      <c r="A169" s="14"/>
      <c r="B169" s="235"/>
      <c r="C169" s="236"/>
      <c r="D169" s="218" t="s">
        <v>152</v>
      </c>
      <c r="E169" s="237" t="s">
        <v>19</v>
      </c>
      <c r="F169" s="238" t="s">
        <v>1023</v>
      </c>
      <c r="G169" s="236"/>
      <c r="H169" s="239">
        <v>47.060000000000002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152</v>
      </c>
      <c r="AU169" s="245" t="s">
        <v>82</v>
      </c>
      <c r="AV169" s="14" t="s">
        <v>82</v>
      </c>
      <c r="AW169" s="14" t="s">
        <v>33</v>
      </c>
      <c r="AX169" s="14" t="s">
        <v>80</v>
      </c>
      <c r="AY169" s="245" t="s">
        <v>139</v>
      </c>
    </row>
    <row r="170" s="2" customFormat="1" ht="24.15" customHeight="1">
      <c r="A170" s="39"/>
      <c r="B170" s="40"/>
      <c r="C170" s="246" t="s">
        <v>248</v>
      </c>
      <c r="D170" s="246" t="s">
        <v>190</v>
      </c>
      <c r="E170" s="247" t="s">
        <v>1046</v>
      </c>
      <c r="F170" s="248" t="s">
        <v>1047</v>
      </c>
      <c r="G170" s="249" t="s">
        <v>207</v>
      </c>
      <c r="H170" s="250">
        <v>49.412999999999997</v>
      </c>
      <c r="I170" s="251"/>
      <c r="J170" s="252">
        <f>ROUND(I170*H170,2)</f>
        <v>0</v>
      </c>
      <c r="K170" s="248" t="s">
        <v>145</v>
      </c>
      <c r="L170" s="253"/>
      <c r="M170" s="254" t="s">
        <v>19</v>
      </c>
      <c r="N170" s="255" t="s">
        <v>43</v>
      </c>
      <c r="O170" s="85"/>
      <c r="P170" s="214">
        <f>O170*H170</f>
        <v>0</v>
      </c>
      <c r="Q170" s="214">
        <v>0.00132</v>
      </c>
      <c r="R170" s="214">
        <f>Q170*H170</f>
        <v>0.06522515999999999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377</v>
      </c>
      <c r="AT170" s="216" t="s">
        <v>190</v>
      </c>
      <c r="AU170" s="216" t="s">
        <v>82</v>
      </c>
      <c r="AY170" s="18" t="s">
        <v>139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262</v>
      </c>
      <c r="BM170" s="216" t="s">
        <v>1048</v>
      </c>
    </row>
    <row r="171" s="2" customFormat="1">
      <c r="A171" s="39"/>
      <c r="B171" s="40"/>
      <c r="C171" s="41"/>
      <c r="D171" s="218" t="s">
        <v>148</v>
      </c>
      <c r="E171" s="41"/>
      <c r="F171" s="219" t="s">
        <v>1047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148</v>
      </c>
      <c r="AU171" s="18" t="s">
        <v>82</v>
      </c>
    </row>
    <row r="172" s="2" customFormat="1">
      <c r="A172" s="39"/>
      <c r="B172" s="40"/>
      <c r="C172" s="41"/>
      <c r="D172" s="223" t="s">
        <v>150</v>
      </c>
      <c r="E172" s="41"/>
      <c r="F172" s="224" t="s">
        <v>1049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150</v>
      </c>
      <c r="AU172" s="18" t="s">
        <v>82</v>
      </c>
    </row>
    <row r="173" s="14" customFormat="1">
      <c r="A173" s="14"/>
      <c r="B173" s="235"/>
      <c r="C173" s="236"/>
      <c r="D173" s="218" t="s">
        <v>152</v>
      </c>
      <c r="E173" s="236"/>
      <c r="F173" s="238" t="s">
        <v>1050</v>
      </c>
      <c r="G173" s="236"/>
      <c r="H173" s="239">
        <v>49.412999999999997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152</v>
      </c>
      <c r="AU173" s="245" t="s">
        <v>82</v>
      </c>
      <c r="AV173" s="14" t="s">
        <v>82</v>
      </c>
      <c r="AW173" s="14" t="s">
        <v>4</v>
      </c>
      <c r="AX173" s="14" t="s">
        <v>80</v>
      </c>
      <c r="AY173" s="245" t="s">
        <v>139</v>
      </c>
    </row>
    <row r="174" s="2" customFormat="1" ht="24.15" customHeight="1">
      <c r="A174" s="39"/>
      <c r="B174" s="40"/>
      <c r="C174" s="205" t="s">
        <v>8</v>
      </c>
      <c r="D174" s="205" t="s">
        <v>141</v>
      </c>
      <c r="E174" s="206" t="s">
        <v>1051</v>
      </c>
      <c r="F174" s="207" t="s">
        <v>1052</v>
      </c>
      <c r="G174" s="208" t="s">
        <v>170</v>
      </c>
      <c r="H174" s="209">
        <v>0.121</v>
      </c>
      <c r="I174" s="210"/>
      <c r="J174" s="211">
        <f>ROUND(I174*H174,2)</f>
        <v>0</v>
      </c>
      <c r="K174" s="207" t="s">
        <v>145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262</v>
      </c>
      <c r="AT174" s="216" t="s">
        <v>141</v>
      </c>
      <c r="AU174" s="216" t="s">
        <v>82</v>
      </c>
      <c r="AY174" s="18" t="s">
        <v>139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262</v>
      </c>
      <c r="BM174" s="216" t="s">
        <v>1053</v>
      </c>
    </row>
    <row r="175" s="2" customFormat="1">
      <c r="A175" s="39"/>
      <c r="B175" s="40"/>
      <c r="C175" s="41"/>
      <c r="D175" s="218" t="s">
        <v>148</v>
      </c>
      <c r="E175" s="41"/>
      <c r="F175" s="219" t="s">
        <v>1054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82</v>
      </c>
    </row>
    <row r="176" s="2" customFormat="1">
      <c r="A176" s="39"/>
      <c r="B176" s="40"/>
      <c r="C176" s="41"/>
      <c r="D176" s="223" t="s">
        <v>150</v>
      </c>
      <c r="E176" s="41"/>
      <c r="F176" s="224" t="s">
        <v>1055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82</v>
      </c>
    </row>
    <row r="177" s="12" customFormat="1" ht="22.8" customHeight="1">
      <c r="A177" s="12"/>
      <c r="B177" s="189"/>
      <c r="C177" s="190"/>
      <c r="D177" s="191" t="s">
        <v>71</v>
      </c>
      <c r="E177" s="203" t="s">
        <v>640</v>
      </c>
      <c r="F177" s="203" t="s">
        <v>641</v>
      </c>
      <c r="G177" s="190"/>
      <c r="H177" s="190"/>
      <c r="I177" s="193"/>
      <c r="J177" s="204">
        <f>BK177</f>
        <v>0</v>
      </c>
      <c r="K177" s="190"/>
      <c r="L177" s="195"/>
      <c r="M177" s="196"/>
      <c r="N177" s="197"/>
      <c r="O177" s="197"/>
      <c r="P177" s="198">
        <f>SUM(P178:P186)</f>
        <v>0</v>
      </c>
      <c r="Q177" s="197"/>
      <c r="R177" s="198">
        <f>SUM(R178:R186)</f>
        <v>0.0088000000000000005</v>
      </c>
      <c r="S177" s="197"/>
      <c r="T177" s="199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82</v>
      </c>
      <c r="AT177" s="201" t="s">
        <v>71</v>
      </c>
      <c r="AU177" s="201" t="s">
        <v>80</v>
      </c>
      <c r="AY177" s="200" t="s">
        <v>139</v>
      </c>
      <c r="BK177" s="202">
        <f>SUM(BK178:BK186)</f>
        <v>0</v>
      </c>
    </row>
    <row r="178" s="2" customFormat="1" ht="24.15" customHeight="1">
      <c r="A178" s="39"/>
      <c r="B178" s="40"/>
      <c r="C178" s="205" t="s">
        <v>262</v>
      </c>
      <c r="D178" s="205" t="s">
        <v>141</v>
      </c>
      <c r="E178" s="206" t="s">
        <v>649</v>
      </c>
      <c r="F178" s="207" t="s">
        <v>650</v>
      </c>
      <c r="G178" s="208" t="s">
        <v>226</v>
      </c>
      <c r="H178" s="209">
        <v>5</v>
      </c>
      <c r="I178" s="210"/>
      <c r="J178" s="211">
        <f>ROUND(I178*H178,2)</f>
        <v>0</v>
      </c>
      <c r="K178" s="207" t="s">
        <v>145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0.00148</v>
      </c>
      <c r="R178" s="214">
        <f>Q178*H178</f>
        <v>0.0074000000000000003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262</v>
      </c>
      <c r="AT178" s="216" t="s">
        <v>141</v>
      </c>
      <c r="AU178" s="216" t="s">
        <v>82</v>
      </c>
      <c r="AY178" s="18" t="s">
        <v>139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262</v>
      </c>
      <c r="BM178" s="216" t="s">
        <v>1056</v>
      </c>
    </row>
    <row r="179" s="2" customFormat="1">
      <c r="A179" s="39"/>
      <c r="B179" s="40"/>
      <c r="C179" s="41"/>
      <c r="D179" s="218" t="s">
        <v>148</v>
      </c>
      <c r="E179" s="41"/>
      <c r="F179" s="219" t="s">
        <v>652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82</v>
      </c>
    </row>
    <row r="180" s="2" customFormat="1">
      <c r="A180" s="39"/>
      <c r="B180" s="40"/>
      <c r="C180" s="41"/>
      <c r="D180" s="223" t="s">
        <v>150</v>
      </c>
      <c r="E180" s="41"/>
      <c r="F180" s="224" t="s">
        <v>653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82</v>
      </c>
    </row>
    <row r="181" s="2" customFormat="1" ht="21.75" customHeight="1">
      <c r="A181" s="39"/>
      <c r="B181" s="40"/>
      <c r="C181" s="205" t="s">
        <v>270</v>
      </c>
      <c r="D181" s="205" t="s">
        <v>141</v>
      </c>
      <c r="E181" s="206" t="s">
        <v>667</v>
      </c>
      <c r="F181" s="207" t="s">
        <v>668</v>
      </c>
      <c r="G181" s="208" t="s">
        <v>200</v>
      </c>
      <c r="H181" s="209">
        <v>2</v>
      </c>
      <c r="I181" s="210"/>
      <c r="J181" s="211">
        <f>ROUND(I181*H181,2)</f>
        <v>0</v>
      </c>
      <c r="K181" s="207" t="s">
        <v>145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0.00069999999999999999</v>
      </c>
      <c r="R181" s="214">
        <f>Q181*H181</f>
        <v>0.0014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262</v>
      </c>
      <c r="AT181" s="216" t="s">
        <v>141</v>
      </c>
      <c r="AU181" s="216" t="s">
        <v>82</v>
      </c>
      <c r="AY181" s="18" t="s">
        <v>139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262</v>
      </c>
      <c r="BM181" s="216" t="s">
        <v>1057</v>
      </c>
    </row>
    <row r="182" s="2" customFormat="1">
      <c r="A182" s="39"/>
      <c r="B182" s="40"/>
      <c r="C182" s="41"/>
      <c r="D182" s="218" t="s">
        <v>148</v>
      </c>
      <c r="E182" s="41"/>
      <c r="F182" s="219" t="s">
        <v>670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82</v>
      </c>
    </row>
    <row r="183" s="2" customFormat="1">
      <c r="A183" s="39"/>
      <c r="B183" s="40"/>
      <c r="C183" s="41"/>
      <c r="D183" s="223" t="s">
        <v>150</v>
      </c>
      <c r="E183" s="41"/>
      <c r="F183" s="224" t="s">
        <v>671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82</v>
      </c>
    </row>
    <row r="184" s="2" customFormat="1" ht="24.15" customHeight="1">
      <c r="A184" s="39"/>
      <c r="B184" s="40"/>
      <c r="C184" s="205" t="s">
        <v>279</v>
      </c>
      <c r="D184" s="205" t="s">
        <v>141</v>
      </c>
      <c r="E184" s="206" t="s">
        <v>673</v>
      </c>
      <c r="F184" s="207" t="s">
        <v>674</v>
      </c>
      <c r="G184" s="208" t="s">
        <v>170</v>
      </c>
      <c r="H184" s="209">
        <v>0.0089999999999999993</v>
      </c>
      <c r="I184" s="210"/>
      <c r="J184" s="211">
        <f>ROUND(I184*H184,2)</f>
        <v>0</v>
      </c>
      <c r="K184" s="207" t="s">
        <v>145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262</v>
      </c>
      <c r="AT184" s="216" t="s">
        <v>141</v>
      </c>
      <c r="AU184" s="216" t="s">
        <v>82</v>
      </c>
      <c r="AY184" s="18" t="s">
        <v>139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262</v>
      </c>
      <c r="BM184" s="216" t="s">
        <v>1058</v>
      </c>
    </row>
    <row r="185" s="2" customFormat="1">
      <c r="A185" s="39"/>
      <c r="B185" s="40"/>
      <c r="C185" s="41"/>
      <c r="D185" s="218" t="s">
        <v>148</v>
      </c>
      <c r="E185" s="41"/>
      <c r="F185" s="219" t="s">
        <v>676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82</v>
      </c>
    </row>
    <row r="186" s="2" customFormat="1">
      <c r="A186" s="39"/>
      <c r="B186" s="40"/>
      <c r="C186" s="41"/>
      <c r="D186" s="223" t="s">
        <v>150</v>
      </c>
      <c r="E186" s="41"/>
      <c r="F186" s="224" t="s">
        <v>677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82</v>
      </c>
    </row>
    <row r="187" s="12" customFormat="1" ht="22.8" customHeight="1">
      <c r="A187" s="12"/>
      <c r="B187" s="189"/>
      <c r="C187" s="190"/>
      <c r="D187" s="191" t="s">
        <v>71</v>
      </c>
      <c r="E187" s="203" t="s">
        <v>678</v>
      </c>
      <c r="F187" s="203" t="s">
        <v>679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SUM(P188:P196)</f>
        <v>0</v>
      </c>
      <c r="Q187" s="197"/>
      <c r="R187" s="198">
        <f>SUM(R188:R196)</f>
        <v>0.0020999999999999999</v>
      </c>
      <c r="S187" s="197"/>
      <c r="T187" s="199">
        <f>SUM(T188:T196)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82</v>
      </c>
      <c r="AT187" s="201" t="s">
        <v>71</v>
      </c>
      <c r="AU187" s="201" t="s">
        <v>80</v>
      </c>
      <c r="AY187" s="200" t="s">
        <v>139</v>
      </c>
      <c r="BK187" s="202">
        <f>SUM(BK188:BK196)</f>
        <v>0</v>
      </c>
    </row>
    <row r="188" s="2" customFormat="1" ht="24.15" customHeight="1">
      <c r="A188" s="39"/>
      <c r="B188" s="40"/>
      <c r="C188" s="205" t="s">
        <v>289</v>
      </c>
      <c r="D188" s="205" t="s">
        <v>141</v>
      </c>
      <c r="E188" s="206" t="s">
        <v>681</v>
      </c>
      <c r="F188" s="207" t="s">
        <v>682</v>
      </c>
      <c r="G188" s="208" t="s">
        <v>200</v>
      </c>
      <c r="H188" s="209">
        <v>2</v>
      </c>
      <c r="I188" s="210"/>
      <c r="J188" s="211">
        <f>ROUND(I188*H188,2)</f>
        <v>0</v>
      </c>
      <c r="K188" s="207" t="s">
        <v>145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0.00025999999999999998</v>
      </c>
      <c r="R188" s="214">
        <f>Q188*H188</f>
        <v>0.00051999999999999995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262</v>
      </c>
      <c r="AT188" s="216" t="s">
        <v>141</v>
      </c>
      <c r="AU188" s="216" t="s">
        <v>82</v>
      </c>
      <c r="AY188" s="18" t="s">
        <v>139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262</v>
      </c>
      <c r="BM188" s="216" t="s">
        <v>1059</v>
      </c>
    </row>
    <row r="189" s="2" customFormat="1">
      <c r="A189" s="39"/>
      <c r="B189" s="40"/>
      <c r="C189" s="41"/>
      <c r="D189" s="218" t="s">
        <v>148</v>
      </c>
      <c r="E189" s="41"/>
      <c r="F189" s="219" t="s">
        <v>684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82</v>
      </c>
    </row>
    <row r="190" s="2" customFormat="1">
      <c r="A190" s="39"/>
      <c r="B190" s="40"/>
      <c r="C190" s="41"/>
      <c r="D190" s="223" t="s">
        <v>150</v>
      </c>
      <c r="E190" s="41"/>
      <c r="F190" s="224" t="s">
        <v>685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150</v>
      </c>
      <c r="AU190" s="18" t="s">
        <v>82</v>
      </c>
    </row>
    <row r="191" s="2" customFormat="1" ht="24.15" customHeight="1">
      <c r="A191" s="39"/>
      <c r="B191" s="40"/>
      <c r="C191" s="205" t="s">
        <v>296</v>
      </c>
      <c r="D191" s="205" t="s">
        <v>141</v>
      </c>
      <c r="E191" s="206" t="s">
        <v>687</v>
      </c>
      <c r="F191" s="207" t="s">
        <v>688</v>
      </c>
      <c r="G191" s="208" t="s">
        <v>200</v>
      </c>
      <c r="H191" s="209">
        <v>2</v>
      </c>
      <c r="I191" s="210"/>
      <c r="J191" s="211">
        <f>ROUND(I191*H191,2)</f>
        <v>0</v>
      </c>
      <c r="K191" s="207" t="s">
        <v>145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0.00029</v>
      </c>
      <c r="R191" s="214">
        <f>Q191*H191</f>
        <v>0.00058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262</v>
      </c>
      <c r="AT191" s="216" t="s">
        <v>141</v>
      </c>
      <c r="AU191" s="216" t="s">
        <v>82</v>
      </c>
      <c r="AY191" s="18" t="s">
        <v>139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262</v>
      </c>
      <c r="BM191" s="216" t="s">
        <v>1060</v>
      </c>
    </row>
    <row r="192" s="2" customFormat="1">
      <c r="A192" s="39"/>
      <c r="B192" s="40"/>
      <c r="C192" s="41"/>
      <c r="D192" s="218" t="s">
        <v>148</v>
      </c>
      <c r="E192" s="41"/>
      <c r="F192" s="219" t="s">
        <v>690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82</v>
      </c>
    </row>
    <row r="193" s="2" customFormat="1">
      <c r="A193" s="39"/>
      <c r="B193" s="40"/>
      <c r="C193" s="41"/>
      <c r="D193" s="223" t="s">
        <v>150</v>
      </c>
      <c r="E193" s="41"/>
      <c r="F193" s="224" t="s">
        <v>691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82</v>
      </c>
    </row>
    <row r="194" s="2" customFormat="1" ht="21.75" customHeight="1">
      <c r="A194" s="39"/>
      <c r="B194" s="40"/>
      <c r="C194" s="205" t="s">
        <v>7</v>
      </c>
      <c r="D194" s="205" t="s">
        <v>141</v>
      </c>
      <c r="E194" s="206" t="s">
        <v>693</v>
      </c>
      <c r="F194" s="207" t="s">
        <v>694</v>
      </c>
      <c r="G194" s="208" t="s">
        <v>200</v>
      </c>
      <c r="H194" s="209">
        <v>4</v>
      </c>
      <c r="I194" s="210"/>
      <c r="J194" s="211">
        <f>ROUND(I194*H194,2)</f>
        <v>0</v>
      </c>
      <c r="K194" s="207" t="s">
        <v>145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0.00025000000000000001</v>
      </c>
      <c r="R194" s="214">
        <f>Q194*H194</f>
        <v>0.001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262</v>
      </c>
      <c r="AT194" s="216" t="s">
        <v>141</v>
      </c>
      <c r="AU194" s="216" t="s">
        <v>82</v>
      </c>
      <c r="AY194" s="18" t="s">
        <v>139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262</v>
      </c>
      <c r="BM194" s="216" t="s">
        <v>1061</v>
      </c>
    </row>
    <row r="195" s="2" customFormat="1">
      <c r="A195" s="39"/>
      <c r="B195" s="40"/>
      <c r="C195" s="41"/>
      <c r="D195" s="218" t="s">
        <v>148</v>
      </c>
      <c r="E195" s="41"/>
      <c r="F195" s="219" t="s">
        <v>696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148</v>
      </c>
      <c r="AU195" s="18" t="s">
        <v>82</v>
      </c>
    </row>
    <row r="196" s="2" customFormat="1">
      <c r="A196" s="39"/>
      <c r="B196" s="40"/>
      <c r="C196" s="41"/>
      <c r="D196" s="223" t="s">
        <v>150</v>
      </c>
      <c r="E196" s="41"/>
      <c r="F196" s="224" t="s">
        <v>697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82</v>
      </c>
    </row>
    <row r="197" s="12" customFormat="1" ht="22.8" customHeight="1">
      <c r="A197" s="12"/>
      <c r="B197" s="189"/>
      <c r="C197" s="190"/>
      <c r="D197" s="191" t="s">
        <v>71</v>
      </c>
      <c r="E197" s="203" t="s">
        <v>698</v>
      </c>
      <c r="F197" s="203" t="s">
        <v>699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SUM(P198:P210)</f>
        <v>0</v>
      </c>
      <c r="Q197" s="197"/>
      <c r="R197" s="198">
        <f>SUM(R198:R210)</f>
        <v>0.16064000000000001</v>
      </c>
      <c r="S197" s="197"/>
      <c r="T197" s="199">
        <f>SUM(T198:T210)</f>
        <v>0.61641999999999997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82</v>
      </c>
      <c r="AT197" s="201" t="s">
        <v>71</v>
      </c>
      <c r="AU197" s="201" t="s">
        <v>80</v>
      </c>
      <c r="AY197" s="200" t="s">
        <v>139</v>
      </c>
      <c r="BK197" s="202">
        <f>SUM(BK198:BK210)</f>
        <v>0</v>
      </c>
    </row>
    <row r="198" s="2" customFormat="1" ht="24.15" customHeight="1">
      <c r="A198" s="39"/>
      <c r="B198" s="40"/>
      <c r="C198" s="205" t="s">
        <v>315</v>
      </c>
      <c r="D198" s="205" t="s">
        <v>141</v>
      </c>
      <c r="E198" s="206" t="s">
        <v>701</v>
      </c>
      <c r="F198" s="207" t="s">
        <v>702</v>
      </c>
      <c r="G198" s="208" t="s">
        <v>200</v>
      </c>
      <c r="H198" s="209">
        <v>2</v>
      </c>
      <c r="I198" s="210"/>
      <c r="J198" s="211">
        <f>ROUND(I198*H198,2)</f>
        <v>0</v>
      </c>
      <c r="K198" s="207" t="s">
        <v>145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262</v>
      </c>
      <c r="AT198" s="216" t="s">
        <v>141</v>
      </c>
      <c r="AU198" s="216" t="s">
        <v>82</v>
      </c>
      <c r="AY198" s="18" t="s">
        <v>139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262</v>
      </c>
      <c r="BM198" s="216" t="s">
        <v>1062</v>
      </c>
    </row>
    <row r="199" s="2" customFormat="1">
      <c r="A199" s="39"/>
      <c r="B199" s="40"/>
      <c r="C199" s="41"/>
      <c r="D199" s="218" t="s">
        <v>148</v>
      </c>
      <c r="E199" s="41"/>
      <c r="F199" s="219" t="s">
        <v>704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82</v>
      </c>
    </row>
    <row r="200" s="2" customFormat="1">
      <c r="A200" s="39"/>
      <c r="B200" s="40"/>
      <c r="C200" s="41"/>
      <c r="D200" s="223" t="s">
        <v>150</v>
      </c>
      <c r="E200" s="41"/>
      <c r="F200" s="224" t="s">
        <v>705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82</v>
      </c>
    </row>
    <row r="201" s="2" customFormat="1" ht="16.5" customHeight="1">
      <c r="A201" s="39"/>
      <c r="B201" s="40"/>
      <c r="C201" s="205" t="s">
        <v>321</v>
      </c>
      <c r="D201" s="205" t="s">
        <v>141</v>
      </c>
      <c r="E201" s="206" t="s">
        <v>707</v>
      </c>
      <c r="F201" s="207" t="s">
        <v>708</v>
      </c>
      <c r="G201" s="208" t="s">
        <v>207</v>
      </c>
      <c r="H201" s="209">
        <v>25.899999999999999</v>
      </c>
      <c r="I201" s="210"/>
      <c r="J201" s="211">
        <f>ROUND(I201*H201,2)</f>
        <v>0</v>
      </c>
      <c r="K201" s="207" t="s">
        <v>145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0.023800000000000002</v>
      </c>
      <c r="T201" s="215">
        <f>S201*H201</f>
        <v>0.61641999999999997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262</v>
      </c>
      <c r="AT201" s="216" t="s">
        <v>141</v>
      </c>
      <c r="AU201" s="216" t="s">
        <v>82</v>
      </c>
      <c r="AY201" s="18" t="s">
        <v>139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262</v>
      </c>
      <c r="BM201" s="216" t="s">
        <v>1063</v>
      </c>
    </row>
    <row r="202" s="2" customFormat="1">
      <c r="A202" s="39"/>
      <c r="B202" s="40"/>
      <c r="C202" s="41"/>
      <c r="D202" s="218" t="s">
        <v>148</v>
      </c>
      <c r="E202" s="41"/>
      <c r="F202" s="219" t="s">
        <v>710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148</v>
      </c>
      <c r="AU202" s="18" t="s">
        <v>82</v>
      </c>
    </row>
    <row r="203" s="2" customFormat="1">
      <c r="A203" s="39"/>
      <c r="B203" s="40"/>
      <c r="C203" s="41"/>
      <c r="D203" s="223" t="s">
        <v>150</v>
      </c>
      <c r="E203" s="41"/>
      <c r="F203" s="224" t="s">
        <v>711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150</v>
      </c>
      <c r="AU203" s="18" t="s">
        <v>82</v>
      </c>
    </row>
    <row r="204" s="14" customFormat="1">
      <c r="A204" s="14"/>
      <c r="B204" s="235"/>
      <c r="C204" s="236"/>
      <c r="D204" s="218" t="s">
        <v>152</v>
      </c>
      <c r="E204" s="237" t="s">
        <v>19</v>
      </c>
      <c r="F204" s="238" t="s">
        <v>1064</v>
      </c>
      <c r="G204" s="236"/>
      <c r="H204" s="239">
        <v>25.899999999999999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152</v>
      </c>
      <c r="AU204" s="245" t="s">
        <v>82</v>
      </c>
      <c r="AV204" s="14" t="s">
        <v>82</v>
      </c>
      <c r="AW204" s="14" t="s">
        <v>33</v>
      </c>
      <c r="AX204" s="14" t="s">
        <v>80</v>
      </c>
      <c r="AY204" s="245" t="s">
        <v>139</v>
      </c>
    </row>
    <row r="205" s="2" customFormat="1" ht="37.8" customHeight="1">
      <c r="A205" s="39"/>
      <c r="B205" s="40"/>
      <c r="C205" s="205" t="s">
        <v>326</v>
      </c>
      <c r="D205" s="205" t="s">
        <v>141</v>
      </c>
      <c r="E205" s="206" t="s">
        <v>1065</v>
      </c>
      <c r="F205" s="207" t="s">
        <v>1066</v>
      </c>
      <c r="G205" s="208" t="s">
        <v>200</v>
      </c>
      <c r="H205" s="209">
        <v>2</v>
      </c>
      <c r="I205" s="210"/>
      <c r="J205" s="211">
        <f>ROUND(I205*H205,2)</f>
        <v>0</v>
      </c>
      <c r="K205" s="207" t="s">
        <v>145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0.080320000000000003</v>
      </c>
      <c r="R205" s="214">
        <f>Q205*H205</f>
        <v>0.16064000000000001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262</v>
      </c>
      <c r="AT205" s="216" t="s">
        <v>141</v>
      </c>
      <c r="AU205" s="216" t="s">
        <v>82</v>
      </c>
      <c r="AY205" s="18" t="s">
        <v>139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262</v>
      </c>
      <c r="BM205" s="216" t="s">
        <v>1067</v>
      </c>
    </row>
    <row r="206" s="2" customFormat="1">
      <c r="A206" s="39"/>
      <c r="B206" s="40"/>
      <c r="C206" s="41"/>
      <c r="D206" s="218" t="s">
        <v>148</v>
      </c>
      <c r="E206" s="41"/>
      <c r="F206" s="219" t="s">
        <v>1068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148</v>
      </c>
      <c r="AU206" s="18" t="s">
        <v>82</v>
      </c>
    </row>
    <row r="207" s="2" customFormat="1">
      <c r="A207" s="39"/>
      <c r="B207" s="40"/>
      <c r="C207" s="41"/>
      <c r="D207" s="223" t="s">
        <v>150</v>
      </c>
      <c r="E207" s="41"/>
      <c r="F207" s="224" t="s">
        <v>1069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150</v>
      </c>
      <c r="AU207" s="18" t="s">
        <v>82</v>
      </c>
    </row>
    <row r="208" s="2" customFormat="1" ht="24.15" customHeight="1">
      <c r="A208" s="39"/>
      <c r="B208" s="40"/>
      <c r="C208" s="205" t="s">
        <v>332</v>
      </c>
      <c r="D208" s="205" t="s">
        <v>141</v>
      </c>
      <c r="E208" s="206" t="s">
        <v>719</v>
      </c>
      <c r="F208" s="207" t="s">
        <v>720</v>
      </c>
      <c r="G208" s="208" t="s">
        <v>170</v>
      </c>
      <c r="H208" s="209">
        <v>0.161</v>
      </c>
      <c r="I208" s="210"/>
      <c r="J208" s="211">
        <f>ROUND(I208*H208,2)</f>
        <v>0</v>
      </c>
      <c r="K208" s="207" t="s">
        <v>145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262</v>
      </c>
      <c r="AT208" s="216" t="s">
        <v>141</v>
      </c>
      <c r="AU208" s="216" t="s">
        <v>82</v>
      </c>
      <c r="AY208" s="18" t="s">
        <v>139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262</v>
      </c>
      <c r="BM208" s="216" t="s">
        <v>1070</v>
      </c>
    </row>
    <row r="209" s="2" customFormat="1">
      <c r="A209" s="39"/>
      <c r="B209" s="40"/>
      <c r="C209" s="41"/>
      <c r="D209" s="218" t="s">
        <v>148</v>
      </c>
      <c r="E209" s="41"/>
      <c r="F209" s="219" t="s">
        <v>722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82</v>
      </c>
    </row>
    <row r="210" s="2" customFormat="1">
      <c r="A210" s="39"/>
      <c r="B210" s="40"/>
      <c r="C210" s="41"/>
      <c r="D210" s="223" t="s">
        <v>150</v>
      </c>
      <c r="E210" s="41"/>
      <c r="F210" s="224" t="s">
        <v>723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82</v>
      </c>
    </row>
    <row r="211" s="12" customFormat="1" ht="22.8" customHeight="1">
      <c r="A211" s="12"/>
      <c r="B211" s="189"/>
      <c r="C211" s="190"/>
      <c r="D211" s="191" t="s">
        <v>71</v>
      </c>
      <c r="E211" s="203" t="s">
        <v>724</v>
      </c>
      <c r="F211" s="203" t="s">
        <v>725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SUM(P212:P224)</f>
        <v>0</v>
      </c>
      <c r="Q211" s="197"/>
      <c r="R211" s="198">
        <f>SUM(R212:R224)</f>
        <v>0.19377650000000005</v>
      </c>
      <c r="S211" s="197"/>
      <c r="T211" s="199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82</v>
      </c>
      <c r="AT211" s="201" t="s">
        <v>71</v>
      </c>
      <c r="AU211" s="201" t="s">
        <v>80</v>
      </c>
      <c r="AY211" s="200" t="s">
        <v>139</v>
      </c>
      <c r="BK211" s="202">
        <f>SUM(BK212:BK224)</f>
        <v>0</v>
      </c>
    </row>
    <row r="212" s="2" customFormat="1" ht="24.15" customHeight="1">
      <c r="A212" s="39"/>
      <c r="B212" s="40"/>
      <c r="C212" s="205" t="s">
        <v>337</v>
      </c>
      <c r="D212" s="205" t="s">
        <v>141</v>
      </c>
      <c r="E212" s="206" t="s">
        <v>727</v>
      </c>
      <c r="F212" s="207" t="s">
        <v>728</v>
      </c>
      <c r="G212" s="208" t="s">
        <v>207</v>
      </c>
      <c r="H212" s="209">
        <v>8.6300000000000008</v>
      </c>
      <c r="I212" s="210"/>
      <c r="J212" s="211">
        <f>ROUND(I212*H212,2)</f>
        <v>0</v>
      </c>
      <c r="K212" s="207" t="s">
        <v>145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0.022450000000000001</v>
      </c>
      <c r="R212" s="214">
        <f>Q212*H212</f>
        <v>0.19374350000000004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262</v>
      </c>
      <c r="AT212" s="216" t="s">
        <v>141</v>
      </c>
      <c r="AU212" s="216" t="s">
        <v>82</v>
      </c>
      <c r="AY212" s="18" t="s">
        <v>139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262</v>
      </c>
      <c r="BM212" s="216" t="s">
        <v>1071</v>
      </c>
    </row>
    <row r="213" s="2" customFormat="1">
      <c r="A213" s="39"/>
      <c r="B213" s="40"/>
      <c r="C213" s="41"/>
      <c r="D213" s="218" t="s">
        <v>148</v>
      </c>
      <c r="E213" s="41"/>
      <c r="F213" s="219" t="s">
        <v>730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148</v>
      </c>
      <c r="AU213" s="18" t="s">
        <v>82</v>
      </c>
    </row>
    <row r="214" s="2" customFormat="1">
      <c r="A214" s="39"/>
      <c r="B214" s="40"/>
      <c r="C214" s="41"/>
      <c r="D214" s="223" t="s">
        <v>150</v>
      </c>
      <c r="E214" s="41"/>
      <c r="F214" s="224" t="s">
        <v>731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150</v>
      </c>
      <c r="AU214" s="18" t="s">
        <v>82</v>
      </c>
    </row>
    <row r="215" s="13" customFormat="1">
      <c r="A215" s="13"/>
      <c r="B215" s="225"/>
      <c r="C215" s="226"/>
      <c r="D215" s="218" t="s">
        <v>152</v>
      </c>
      <c r="E215" s="227" t="s">
        <v>19</v>
      </c>
      <c r="F215" s="228" t="s">
        <v>1024</v>
      </c>
      <c r="G215" s="226"/>
      <c r="H215" s="227" t="s">
        <v>19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152</v>
      </c>
      <c r="AU215" s="234" t="s">
        <v>82</v>
      </c>
      <c r="AV215" s="13" t="s">
        <v>80</v>
      </c>
      <c r="AW215" s="13" t="s">
        <v>33</v>
      </c>
      <c r="AX215" s="13" t="s">
        <v>72</v>
      </c>
      <c r="AY215" s="234" t="s">
        <v>139</v>
      </c>
    </row>
    <row r="216" s="14" customFormat="1">
      <c r="A216" s="14"/>
      <c r="B216" s="235"/>
      <c r="C216" s="236"/>
      <c r="D216" s="218" t="s">
        <v>152</v>
      </c>
      <c r="E216" s="237" t="s">
        <v>19</v>
      </c>
      <c r="F216" s="238" t="s">
        <v>1072</v>
      </c>
      <c r="G216" s="236"/>
      <c r="H216" s="239">
        <v>10.23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152</v>
      </c>
      <c r="AU216" s="245" t="s">
        <v>82</v>
      </c>
      <c r="AV216" s="14" t="s">
        <v>82</v>
      </c>
      <c r="AW216" s="14" t="s">
        <v>33</v>
      </c>
      <c r="AX216" s="14" t="s">
        <v>72</v>
      </c>
      <c r="AY216" s="245" t="s">
        <v>139</v>
      </c>
    </row>
    <row r="217" s="14" customFormat="1">
      <c r="A217" s="14"/>
      <c r="B217" s="235"/>
      <c r="C217" s="236"/>
      <c r="D217" s="218" t="s">
        <v>152</v>
      </c>
      <c r="E217" s="237" t="s">
        <v>19</v>
      </c>
      <c r="F217" s="238" t="s">
        <v>733</v>
      </c>
      <c r="G217" s="236"/>
      <c r="H217" s="239">
        <v>-1.6000000000000001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152</v>
      </c>
      <c r="AU217" s="245" t="s">
        <v>82</v>
      </c>
      <c r="AV217" s="14" t="s">
        <v>82</v>
      </c>
      <c r="AW217" s="14" t="s">
        <v>33</v>
      </c>
      <c r="AX217" s="14" t="s">
        <v>72</v>
      </c>
      <c r="AY217" s="245" t="s">
        <v>139</v>
      </c>
    </row>
    <row r="218" s="15" customFormat="1">
      <c r="A218" s="15"/>
      <c r="B218" s="256"/>
      <c r="C218" s="257"/>
      <c r="D218" s="218" t="s">
        <v>152</v>
      </c>
      <c r="E218" s="258" t="s">
        <v>19</v>
      </c>
      <c r="F218" s="259" t="s">
        <v>222</v>
      </c>
      <c r="G218" s="257"/>
      <c r="H218" s="260">
        <v>8.6300000000000008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152</v>
      </c>
      <c r="AU218" s="266" t="s">
        <v>82</v>
      </c>
      <c r="AV218" s="15" t="s">
        <v>146</v>
      </c>
      <c r="AW218" s="15" t="s">
        <v>33</v>
      </c>
      <c r="AX218" s="15" t="s">
        <v>80</v>
      </c>
      <c r="AY218" s="266" t="s">
        <v>139</v>
      </c>
    </row>
    <row r="219" s="2" customFormat="1" ht="16.5" customHeight="1">
      <c r="A219" s="39"/>
      <c r="B219" s="40"/>
      <c r="C219" s="205" t="s">
        <v>343</v>
      </c>
      <c r="D219" s="205" t="s">
        <v>141</v>
      </c>
      <c r="E219" s="206" t="s">
        <v>735</v>
      </c>
      <c r="F219" s="207" t="s">
        <v>736</v>
      </c>
      <c r="G219" s="208" t="s">
        <v>226</v>
      </c>
      <c r="H219" s="209">
        <v>3.2999999999999998</v>
      </c>
      <c r="I219" s="210"/>
      <c r="J219" s="211">
        <f>ROUND(I219*H219,2)</f>
        <v>0</v>
      </c>
      <c r="K219" s="207" t="s">
        <v>145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1.0000000000000001E-05</v>
      </c>
      <c r="R219" s="214">
        <f>Q219*H219</f>
        <v>3.3000000000000003E-05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262</v>
      </c>
      <c r="AT219" s="216" t="s">
        <v>141</v>
      </c>
      <c r="AU219" s="216" t="s">
        <v>82</v>
      </c>
      <c r="AY219" s="18" t="s">
        <v>139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262</v>
      </c>
      <c r="BM219" s="216" t="s">
        <v>1073</v>
      </c>
    </row>
    <row r="220" s="2" customFormat="1">
      <c r="A220" s="39"/>
      <c r="B220" s="40"/>
      <c r="C220" s="41"/>
      <c r="D220" s="218" t="s">
        <v>148</v>
      </c>
      <c r="E220" s="41"/>
      <c r="F220" s="219" t="s">
        <v>738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82</v>
      </c>
    </row>
    <row r="221" s="2" customFormat="1">
      <c r="A221" s="39"/>
      <c r="B221" s="40"/>
      <c r="C221" s="41"/>
      <c r="D221" s="223" t="s">
        <v>150</v>
      </c>
      <c r="E221" s="41"/>
      <c r="F221" s="224" t="s">
        <v>739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82</v>
      </c>
    </row>
    <row r="222" s="2" customFormat="1" ht="24.15" customHeight="1">
      <c r="A222" s="39"/>
      <c r="B222" s="40"/>
      <c r="C222" s="205" t="s">
        <v>349</v>
      </c>
      <c r="D222" s="205" t="s">
        <v>141</v>
      </c>
      <c r="E222" s="206" t="s">
        <v>747</v>
      </c>
      <c r="F222" s="207" t="s">
        <v>748</v>
      </c>
      <c r="G222" s="208" t="s">
        <v>170</v>
      </c>
      <c r="H222" s="209">
        <v>0.19400000000000001</v>
      </c>
      <c r="I222" s="210"/>
      <c r="J222" s="211">
        <f>ROUND(I222*H222,2)</f>
        <v>0</v>
      </c>
      <c r="K222" s="207" t="s">
        <v>145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262</v>
      </c>
      <c r="AT222" s="216" t="s">
        <v>141</v>
      </c>
      <c r="AU222" s="216" t="s">
        <v>82</v>
      </c>
      <c r="AY222" s="18" t="s">
        <v>139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262</v>
      </c>
      <c r="BM222" s="216" t="s">
        <v>1074</v>
      </c>
    </row>
    <row r="223" s="2" customFormat="1">
      <c r="A223" s="39"/>
      <c r="B223" s="40"/>
      <c r="C223" s="41"/>
      <c r="D223" s="218" t="s">
        <v>148</v>
      </c>
      <c r="E223" s="41"/>
      <c r="F223" s="219" t="s">
        <v>750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82</v>
      </c>
    </row>
    <row r="224" s="2" customFormat="1">
      <c r="A224" s="39"/>
      <c r="B224" s="40"/>
      <c r="C224" s="41"/>
      <c r="D224" s="223" t="s">
        <v>150</v>
      </c>
      <c r="E224" s="41"/>
      <c r="F224" s="224" t="s">
        <v>751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82</v>
      </c>
    </row>
    <row r="225" s="12" customFormat="1" ht="22.8" customHeight="1">
      <c r="A225" s="12"/>
      <c r="B225" s="189"/>
      <c r="C225" s="190"/>
      <c r="D225" s="191" t="s">
        <v>71</v>
      </c>
      <c r="E225" s="203" t="s">
        <v>752</v>
      </c>
      <c r="F225" s="203" t="s">
        <v>753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SUM(P226:P249)</f>
        <v>0</v>
      </c>
      <c r="Q225" s="197"/>
      <c r="R225" s="198">
        <f>SUM(R226:R249)</f>
        <v>0.017500000000000002</v>
      </c>
      <c r="S225" s="197"/>
      <c r="T225" s="199">
        <f>SUM(T226:T249)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82</v>
      </c>
      <c r="AT225" s="201" t="s">
        <v>71</v>
      </c>
      <c r="AU225" s="201" t="s">
        <v>80</v>
      </c>
      <c r="AY225" s="200" t="s">
        <v>139</v>
      </c>
      <c r="BK225" s="202">
        <f>SUM(BK226:BK249)</f>
        <v>0</v>
      </c>
    </row>
    <row r="226" s="2" customFormat="1" ht="24.15" customHeight="1">
      <c r="A226" s="39"/>
      <c r="B226" s="40"/>
      <c r="C226" s="205" t="s">
        <v>355</v>
      </c>
      <c r="D226" s="205" t="s">
        <v>141</v>
      </c>
      <c r="E226" s="206" t="s">
        <v>755</v>
      </c>
      <c r="F226" s="207" t="s">
        <v>756</v>
      </c>
      <c r="G226" s="208" t="s">
        <v>200</v>
      </c>
      <c r="H226" s="209">
        <v>1</v>
      </c>
      <c r="I226" s="210"/>
      <c r="J226" s="211">
        <f>ROUND(I226*H226,2)</f>
        <v>0</v>
      </c>
      <c r="K226" s="207" t="s">
        <v>145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262</v>
      </c>
      <c r="AT226" s="216" t="s">
        <v>141</v>
      </c>
      <c r="AU226" s="216" t="s">
        <v>82</v>
      </c>
      <c r="AY226" s="18" t="s">
        <v>139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262</v>
      </c>
      <c r="BM226" s="216" t="s">
        <v>1075</v>
      </c>
    </row>
    <row r="227" s="2" customFormat="1">
      <c r="A227" s="39"/>
      <c r="B227" s="40"/>
      <c r="C227" s="41"/>
      <c r="D227" s="218" t="s">
        <v>148</v>
      </c>
      <c r="E227" s="41"/>
      <c r="F227" s="219" t="s">
        <v>758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82</v>
      </c>
    </row>
    <row r="228" s="2" customFormat="1">
      <c r="A228" s="39"/>
      <c r="B228" s="40"/>
      <c r="C228" s="41"/>
      <c r="D228" s="223" t="s">
        <v>150</v>
      </c>
      <c r="E228" s="41"/>
      <c r="F228" s="224" t="s">
        <v>759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150</v>
      </c>
      <c r="AU228" s="18" t="s">
        <v>82</v>
      </c>
    </row>
    <row r="229" s="2" customFormat="1" ht="24.15" customHeight="1">
      <c r="A229" s="39"/>
      <c r="B229" s="40"/>
      <c r="C229" s="246" t="s">
        <v>364</v>
      </c>
      <c r="D229" s="246" t="s">
        <v>190</v>
      </c>
      <c r="E229" s="247" t="s">
        <v>761</v>
      </c>
      <c r="F229" s="248" t="s">
        <v>762</v>
      </c>
      <c r="G229" s="249" t="s">
        <v>200</v>
      </c>
      <c r="H229" s="250">
        <v>1</v>
      </c>
      <c r="I229" s="251"/>
      <c r="J229" s="252">
        <f>ROUND(I229*H229,2)</f>
        <v>0</v>
      </c>
      <c r="K229" s="248" t="s">
        <v>145</v>
      </c>
      <c r="L229" s="253"/>
      <c r="M229" s="254" t="s">
        <v>19</v>
      </c>
      <c r="N229" s="255" t="s">
        <v>43</v>
      </c>
      <c r="O229" s="85"/>
      <c r="P229" s="214">
        <f>O229*H229</f>
        <v>0</v>
      </c>
      <c r="Q229" s="214">
        <v>0.016</v>
      </c>
      <c r="R229" s="214">
        <f>Q229*H229</f>
        <v>0.016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377</v>
      </c>
      <c r="AT229" s="216" t="s">
        <v>190</v>
      </c>
      <c r="AU229" s="216" t="s">
        <v>82</v>
      </c>
      <c r="AY229" s="18" t="s">
        <v>139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262</v>
      </c>
      <c r="BM229" s="216" t="s">
        <v>1076</v>
      </c>
    </row>
    <row r="230" s="2" customFormat="1">
      <c r="A230" s="39"/>
      <c r="B230" s="40"/>
      <c r="C230" s="41"/>
      <c r="D230" s="218" t="s">
        <v>148</v>
      </c>
      <c r="E230" s="41"/>
      <c r="F230" s="219" t="s">
        <v>762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148</v>
      </c>
      <c r="AU230" s="18" t="s">
        <v>82</v>
      </c>
    </row>
    <row r="231" s="2" customFormat="1">
      <c r="A231" s="39"/>
      <c r="B231" s="40"/>
      <c r="C231" s="41"/>
      <c r="D231" s="223" t="s">
        <v>150</v>
      </c>
      <c r="E231" s="41"/>
      <c r="F231" s="224" t="s">
        <v>764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82</v>
      </c>
    </row>
    <row r="232" s="2" customFormat="1" ht="16.5" customHeight="1">
      <c r="A232" s="39"/>
      <c r="B232" s="40"/>
      <c r="C232" s="205" t="s">
        <v>371</v>
      </c>
      <c r="D232" s="205" t="s">
        <v>141</v>
      </c>
      <c r="E232" s="206" t="s">
        <v>777</v>
      </c>
      <c r="F232" s="207" t="s">
        <v>778</v>
      </c>
      <c r="G232" s="208" t="s">
        <v>200</v>
      </c>
      <c r="H232" s="209">
        <v>1</v>
      </c>
      <c r="I232" s="210"/>
      <c r="J232" s="211">
        <f>ROUND(I232*H232,2)</f>
        <v>0</v>
      </c>
      <c r="K232" s="207" t="s">
        <v>145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262</v>
      </c>
      <c r="AT232" s="216" t="s">
        <v>141</v>
      </c>
      <c r="AU232" s="216" t="s">
        <v>82</v>
      </c>
      <c r="AY232" s="18" t="s">
        <v>139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262</v>
      </c>
      <c r="BM232" s="216" t="s">
        <v>1077</v>
      </c>
    </row>
    <row r="233" s="2" customFormat="1">
      <c r="A233" s="39"/>
      <c r="B233" s="40"/>
      <c r="C233" s="41"/>
      <c r="D233" s="218" t="s">
        <v>148</v>
      </c>
      <c r="E233" s="41"/>
      <c r="F233" s="219" t="s">
        <v>780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148</v>
      </c>
      <c r="AU233" s="18" t="s">
        <v>82</v>
      </c>
    </row>
    <row r="234" s="2" customFormat="1">
      <c r="A234" s="39"/>
      <c r="B234" s="40"/>
      <c r="C234" s="41"/>
      <c r="D234" s="223" t="s">
        <v>150</v>
      </c>
      <c r="E234" s="41"/>
      <c r="F234" s="224" t="s">
        <v>781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82</v>
      </c>
    </row>
    <row r="235" s="2" customFormat="1" ht="16.5" customHeight="1">
      <c r="A235" s="39"/>
      <c r="B235" s="40"/>
      <c r="C235" s="246" t="s">
        <v>377</v>
      </c>
      <c r="D235" s="246" t="s">
        <v>190</v>
      </c>
      <c r="E235" s="247" t="s">
        <v>783</v>
      </c>
      <c r="F235" s="248" t="s">
        <v>784</v>
      </c>
      <c r="G235" s="249" t="s">
        <v>200</v>
      </c>
      <c r="H235" s="250">
        <v>1</v>
      </c>
      <c r="I235" s="251"/>
      <c r="J235" s="252">
        <f>ROUND(I235*H235,2)</f>
        <v>0</v>
      </c>
      <c r="K235" s="248" t="s">
        <v>145</v>
      </c>
      <c r="L235" s="253"/>
      <c r="M235" s="254" t="s">
        <v>19</v>
      </c>
      <c r="N235" s="255" t="s">
        <v>43</v>
      </c>
      <c r="O235" s="85"/>
      <c r="P235" s="214">
        <f>O235*H235</f>
        <v>0</v>
      </c>
      <c r="Q235" s="214">
        <v>0.00014999999999999999</v>
      </c>
      <c r="R235" s="214">
        <f>Q235*H235</f>
        <v>0.00014999999999999999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377</v>
      </c>
      <c r="AT235" s="216" t="s">
        <v>190</v>
      </c>
      <c r="AU235" s="216" t="s">
        <v>82</v>
      </c>
      <c r="AY235" s="18" t="s">
        <v>139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262</v>
      </c>
      <c r="BM235" s="216" t="s">
        <v>1078</v>
      </c>
    </row>
    <row r="236" s="2" customFormat="1">
      <c r="A236" s="39"/>
      <c r="B236" s="40"/>
      <c r="C236" s="41"/>
      <c r="D236" s="218" t="s">
        <v>148</v>
      </c>
      <c r="E236" s="41"/>
      <c r="F236" s="219" t="s">
        <v>784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82</v>
      </c>
    </row>
    <row r="237" s="2" customFormat="1">
      <c r="A237" s="39"/>
      <c r="B237" s="40"/>
      <c r="C237" s="41"/>
      <c r="D237" s="223" t="s">
        <v>150</v>
      </c>
      <c r="E237" s="41"/>
      <c r="F237" s="224" t="s">
        <v>786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82</v>
      </c>
    </row>
    <row r="238" s="2" customFormat="1" ht="16.5" customHeight="1">
      <c r="A238" s="39"/>
      <c r="B238" s="40"/>
      <c r="C238" s="246" t="s">
        <v>385</v>
      </c>
      <c r="D238" s="246" t="s">
        <v>190</v>
      </c>
      <c r="E238" s="247" t="s">
        <v>788</v>
      </c>
      <c r="F238" s="248" t="s">
        <v>789</v>
      </c>
      <c r="G238" s="249" t="s">
        <v>200</v>
      </c>
      <c r="H238" s="250">
        <v>1</v>
      </c>
      <c r="I238" s="251"/>
      <c r="J238" s="252">
        <f>ROUND(I238*H238,2)</f>
        <v>0</v>
      </c>
      <c r="K238" s="248" t="s">
        <v>145</v>
      </c>
      <c r="L238" s="253"/>
      <c r="M238" s="254" t="s">
        <v>19</v>
      </c>
      <c r="N238" s="255" t="s">
        <v>43</v>
      </c>
      <c r="O238" s="85"/>
      <c r="P238" s="214">
        <f>O238*H238</f>
        <v>0</v>
      </c>
      <c r="Q238" s="214">
        <v>0.00014999999999999999</v>
      </c>
      <c r="R238" s="214">
        <f>Q238*H238</f>
        <v>0.00014999999999999999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377</v>
      </c>
      <c r="AT238" s="216" t="s">
        <v>190</v>
      </c>
      <c r="AU238" s="216" t="s">
        <v>82</v>
      </c>
      <c r="AY238" s="18" t="s">
        <v>139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262</v>
      </c>
      <c r="BM238" s="216" t="s">
        <v>1079</v>
      </c>
    </row>
    <row r="239" s="2" customFormat="1">
      <c r="A239" s="39"/>
      <c r="B239" s="40"/>
      <c r="C239" s="41"/>
      <c r="D239" s="218" t="s">
        <v>148</v>
      </c>
      <c r="E239" s="41"/>
      <c r="F239" s="219" t="s">
        <v>789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82</v>
      </c>
    </row>
    <row r="240" s="2" customFormat="1">
      <c r="A240" s="39"/>
      <c r="B240" s="40"/>
      <c r="C240" s="41"/>
      <c r="D240" s="223" t="s">
        <v>150</v>
      </c>
      <c r="E240" s="41"/>
      <c r="F240" s="224" t="s">
        <v>791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150</v>
      </c>
      <c r="AU240" s="18" t="s">
        <v>82</v>
      </c>
    </row>
    <row r="241" s="2" customFormat="1" ht="21.75" customHeight="1">
      <c r="A241" s="39"/>
      <c r="B241" s="40"/>
      <c r="C241" s="205" t="s">
        <v>392</v>
      </c>
      <c r="D241" s="205" t="s">
        <v>141</v>
      </c>
      <c r="E241" s="206" t="s">
        <v>793</v>
      </c>
      <c r="F241" s="207" t="s">
        <v>794</v>
      </c>
      <c r="G241" s="208" t="s">
        <v>200</v>
      </c>
      <c r="H241" s="209">
        <v>1</v>
      </c>
      <c r="I241" s="210"/>
      <c r="J241" s="211">
        <f>ROUND(I241*H241,2)</f>
        <v>0</v>
      </c>
      <c r="K241" s="207" t="s">
        <v>145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262</v>
      </c>
      <c r="AT241" s="216" t="s">
        <v>141</v>
      </c>
      <c r="AU241" s="216" t="s">
        <v>82</v>
      </c>
      <c r="AY241" s="18" t="s">
        <v>139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262</v>
      </c>
      <c r="BM241" s="216" t="s">
        <v>1080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796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82</v>
      </c>
    </row>
    <row r="243" s="2" customFormat="1">
      <c r="A243" s="39"/>
      <c r="B243" s="40"/>
      <c r="C243" s="41"/>
      <c r="D243" s="223" t="s">
        <v>150</v>
      </c>
      <c r="E243" s="41"/>
      <c r="F243" s="224" t="s">
        <v>797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82</v>
      </c>
    </row>
    <row r="244" s="2" customFormat="1" ht="24.15" customHeight="1">
      <c r="A244" s="39"/>
      <c r="B244" s="40"/>
      <c r="C244" s="246" t="s">
        <v>399</v>
      </c>
      <c r="D244" s="246" t="s">
        <v>190</v>
      </c>
      <c r="E244" s="247" t="s">
        <v>799</v>
      </c>
      <c r="F244" s="248" t="s">
        <v>800</v>
      </c>
      <c r="G244" s="249" t="s">
        <v>200</v>
      </c>
      <c r="H244" s="250">
        <v>1</v>
      </c>
      <c r="I244" s="251"/>
      <c r="J244" s="252">
        <f>ROUND(I244*H244,2)</f>
        <v>0</v>
      </c>
      <c r="K244" s="248" t="s">
        <v>145</v>
      </c>
      <c r="L244" s="253"/>
      <c r="M244" s="254" t="s">
        <v>19</v>
      </c>
      <c r="N244" s="255" t="s">
        <v>43</v>
      </c>
      <c r="O244" s="85"/>
      <c r="P244" s="214">
        <f>O244*H244</f>
        <v>0</v>
      </c>
      <c r="Q244" s="214">
        <v>0.0011999999999999999</v>
      </c>
      <c r="R244" s="214">
        <f>Q244*H244</f>
        <v>0.0011999999999999999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377</v>
      </c>
      <c r="AT244" s="216" t="s">
        <v>190</v>
      </c>
      <c r="AU244" s="216" t="s">
        <v>82</v>
      </c>
      <c r="AY244" s="18" t="s">
        <v>139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262</v>
      </c>
      <c r="BM244" s="216" t="s">
        <v>1081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800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82</v>
      </c>
    </row>
    <row r="246" s="2" customFormat="1">
      <c r="A246" s="39"/>
      <c r="B246" s="40"/>
      <c r="C246" s="41"/>
      <c r="D246" s="223" t="s">
        <v>150</v>
      </c>
      <c r="E246" s="41"/>
      <c r="F246" s="224" t="s">
        <v>802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82</v>
      </c>
    </row>
    <row r="247" s="2" customFormat="1" ht="24.15" customHeight="1">
      <c r="A247" s="39"/>
      <c r="B247" s="40"/>
      <c r="C247" s="205" t="s">
        <v>405</v>
      </c>
      <c r="D247" s="205" t="s">
        <v>141</v>
      </c>
      <c r="E247" s="206" t="s">
        <v>804</v>
      </c>
      <c r="F247" s="207" t="s">
        <v>805</v>
      </c>
      <c r="G247" s="208" t="s">
        <v>806</v>
      </c>
      <c r="H247" s="267"/>
      <c r="I247" s="210"/>
      <c r="J247" s="211">
        <f>ROUND(I247*H247,2)</f>
        <v>0</v>
      </c>
      <c r="K247" s="207" t="s">
        <v>145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262</v>
      </c>
      <c r="AT247" s="216" t="s">
        <v>141</v>
      </c>
      <c r="AU247" s="216" t="s">
        <v>82</v>
      </c>
      <c r="AY247" s="18" t="s">
        <v>139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262</v>
      </c>
      <c r="BM247" s="216" t="s">
        <v>1082</v>
      </c>
    </row>
    <row r="248" s="2" customFormat="1">
      <c r="A248" s="39"/>
      <c r="B248" s="40"/>
      <c r="C248" s="41"/>
      <c r="D248" s="218" t="s">
        <v>148</v>
      </c>
      <c r="E248" s="41"/>
      <c r="F248" s="219" t="s">
        <v>808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82</v>
      </c>
    </row>
    <row r="249" s="2" customFormat="1">
      <c r="A249" s="39"/>
      <c r="B249" s="40"/>
      <c r="C249" s="41"/>
      <c r="D249" s="223" t="s">
        <v>150</v>
      </c>
      <c r="E249" s="41"/>
      <c r="F249" s="224" t="s">
        <v>809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82</v>
      </c>
    </row>
    <row r="250" s="12" customFormat="1" ht="22.8" customHeight="1">
      <c r="A250" s="12"/>
      <c r="B250" s="189"/>
      <c r="C250" s="190"/>
      <c r="D250" s="191" t="s">
        <v>71</v>
      </c>
      <c r="E250" s="203" t="s">
        <v>817</v>
      </c>
      <c r="F250" s="203" t="s">
        <v>818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SUM(P251:P281)</f>
        <v>0</v>
      </c>
      <c r="Q250" s="197"/>
      <c r="R250" s="198">
        <f>SUM(R251:R281)</f>
        <v>0.34462306000000009</v>
      </c>
      <c r="S250" s="197"/>
      <c r="T250" s="199">
        <f>SUM(T251:T281)</f>
        <v>0.18065999999999999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0" t="s">
        <v>82</v>
      </c>
      <c r="AT250" s="201" t="s">
        <v>71</v>
      </c>
      <c r="AU250" s="201" t="s">
        <v>80</v>
      </c>
      <c r="AY250" s="200" t="s">
        <v>139</v>
      </c>
      <c r="BK250" s="202">
        <f>SUM(BK251:BK281)</f>
        <v>0</v>
      </c>
    </row>
    <row r="251" s="2" customFormat="1" ht="24.15" customHeight="1">
      <c r="A251" s="39"/>
      <c r="B251" s="40"/>
      <c r="C251" s="205" t="s">
        <v>411</v>
      </c>
      <c r="D251" s="205" t="s">
        <v>141</v>
      </c>
      <c r="E251" s="206" t="s">
        <v>820</v>
      </c>
      <c r="F251" s="207" t="s">
        <v>821</v>
      </c>
      <c r="G251" s="208" t="s">
        <v>207</v>
      </c>
      <c r="H251" s="209">
        <v>60.219999999999999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0.0030000000000000001</v>
      </c>
      <c r="T251" s="215">
        <f>S251*H251</f>
        <v>0.18065999999999999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262</v>
      </c>
      <c r="AT251" s="216" t="s">
        <v>141</v>
      </c>
      <c r="AU251" s="216" t="s">
        <v>82</v>
      </c>
      <c r="AY251" s="18" t="s">
        <v>139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262</v>
      </c>
      <c r="BM251" s="216" t="s">
        <v>1083</v>
      </c>
    </row>
    <row r="252" s="2" customFormat="1">
      <c r="A252" s="39"/>
      <c r="B252" s="40"/>
      <c r="C252" s="41"/>
      <c r="D252" s="218" t="s">
        <v>148</v>
      </c>
      <c r="E252" s="41"/>
      <c r="F252" s="219" t="s">
        <v>823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82</v>
      </c>
    </row>
    <row r="253" s="2" customFormat="1">
      <c r="A253" s="39"/>
      <c r="B253" s="40"/>
      <c r="C253" s="41"/>
      <c r="D253" s="223" t="s">
        <v>150</v>
      </c>
      <c r="E253" s="41"/>
      <c r="F253" s="224" t="s">
        <v>824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150</v>
      </c>
      <c r="AU253" s="18" t="s">
        <v>82</v>
      </c>
    </row>
    <row r="254" s="14" customFormat="1">
      <c r="A254" s="14"/>
      <c r="B254" s="235"/>
      <c r="C254" s="236"/>
      <c r="D254" s="218" t="s">
        <v>152</v>
      </c>
      <c r="E254" s="237" t="s">
        <v>19</v>
      </c>
      <c r="F254" s="238" t="s">
        <v>1084</v>
      </c>
      <c r="G254" s="236"/>
      <c r="H254" s="239">
        <v>60.219999999999999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152</v>
      </c>
      <c r="AU254" s="245" t="s">
        <v>82</v>
      </c>
      <c r="AV254" s="14" t="s">
        <v>82</v>
      </c>
      <c r="AW254" s="14" t="s">
        <v>33</v>
      </c>
      <c r="AX254" s="14" t="s">
        <v>80</v>
      </c>
      <c r="AY254" s="245" t="s">
        <v>139</v>
      </c>
    </row>
    <row r="255" s="2" customFormat="1" ht="21.75" customHeight="1">
      <c r="A255" s="39"/>
      <c r="B255" s="40"/>
      <c r="C255" s="205" t="s">
        <v>420</v>
      </c>
      <c r="D255" s="205" t="s">
        <v>141</v>
      </c>
      <c r="E255" s="206" t="s">
        <v>826</v>
      </c>
      <c r="F255" s="207" t="s">
        <v>827</v>
      </c>
      <c r="G255" s="208" t="s">
        <v>207</v>
      </c>
      <c r="H255" s="209">
        <v>60.219999999999999</v>
      </c>
      <c r="I255" s="210"/>
      <c r="J255" s="211">
        <f>ROUND(I255*H255,2)</f>
        <v>0</v>
      </c>
      <c r="K255" s="207" t="s">
        <v>145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0.00069999999999999999</v>
      </c>
      <c r="R255" s="214">
        <f>Q255*H255</f>
        <v>0.042153999999999997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262</v>
      </c>
      <c r="AT255" s="216" t="s">
        <v>141</v>
      </c>
      <c r="AU255" s="216" t="s">
        <v>82</v>
      </c>
      <c r="AY255" s="18" t="s">
        <v>139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262</v>
      </c>
      <c r="BM255" s="216" t="s">
        <v>1085</v>
      </c>
    </row>
    <row r="256" s="2" customFormat="1">
      <c r="A256" s="39"/>
      <c r="B256" s="40"/>
      <c r="C256" s="41"/>
      <c r="D256" s="218" t="s">
        <v>148</v>
      </c>
      <c r="E256" s="41"/>
      <c r="F256" s="219" t="s">
        <v>829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148</v>
      </c>
      <c r="AU256" s="18" t="s">
        <v>82</v>
      </c>
    </row>
    <row r="257" s="2" customFormat="1">
      <c r="A257" s="39"/>
      <c r="B257" s="40"/>
      <c r="C257" s="41"/>
      <c r="D257" s="223" t="s">
        <v>150</v>
      </c>
      <c r="E257" s="41"/>
      <c r="F257" s="224" t="s">
        <v>830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82</v>
      </c>
    </row>
    <row r="258" s="13" customFormat="1">
      <c r="A258" s="13"/>
      <c r="B258" s="225"/>
      <c r="C258" s="226"/>
      <c r="D258" s="218" t="s">
        <v>152</v>
      </c>
      <c r="E258" s="227" t="s">
        <v>19</v>
      </c>
      <c r="F258" s="228" t="s">
        <v>1022</v>
      </c>
      <c r="G258" s="226"/>
      <c r="H258" s="227" t="s">
        <v>19</v>
      </c>
      <c r="I258" s="229"/>
      <c r="J258" s="226"/>
      <c r="K258" s="226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152</v>
      </c>
      <c r="AU258" s="234" t="s">
        <v>82</v>
      </c>
      <c r="AV258" s="13" t="s">
        <v>80</v>
      </c>
      <c r="AW258" s="13" t="s">
        <v>33</v>
      </c>
      <c r="AX258" s="13" t="s">
        <v>72</v>
      </c>
      <c r="AY258" s="234" t="s">
        <v>139</v>
      </c>
    </row>
    <row r="259" s="14" customFormat="1">
      <c r="A259" s="14"/>
      <c r="B259" s="235"/>
      <c r="C259" s="236"/>
      <c r="D259" s="218" t="s">
        <v>152</v>
      </c>
      <c r="E259" s="237" t="s">
        <v>19</v>
      </c>
      <c r="F259" s="238" t="s">
        <v>1023</v>
      </c>
      <c r="G259" s="236"/>
      <c r="H259" s="239">
        <v>47.060000000000002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152</v>
      </c>
      <c r="AU259" s="245" t="s">
        <v>82</v>
      </c>
      <c r="AV259" s="14" t="s">
        <v>82</v>
      </c>
      <c r="AW259" s="14" t="s">
        <v>33</v>
      </c>
      <c r="AX259" s="14" t="s">
        <v>72</v>
      </c>
      <c r="AY259" s="245" t="s">
        <v>139</v>
      </c>
    </row>
    <row r="260" s="13" customFormat="1">
      <c r="A260" s="13"/>
      <c r="B260" s="225"/>
      <c r="C260" s="226"/>
      <c r="D260" s="218" t="s">
        <v>152</v>
      </c>
      <c r="E260" s="227" t="s">
        <v>19</v>
      </c>
      <c r="F260" s="228" t="s">
        <v>1024</v>
      </c>
      <c r="G260" s="226"/>
      <c r="H260" s="227" t="s">
        <v>19</v>
      </c>
      <c r="I260" s="229"/>
      <c r="J260" s="226"/>
      <c r="K260" s="226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152</v>
      </c>
      <c r="AU260" s="234" t="s">
        <v>82</v>
      </c>
      <c r="AV260" s="13" t="s">
        <v>80</v>
      </c>
      <c r="AW260" s="13" t="s">
        <v>33</v>
      </c>
      <c r="AX260" s="13" t="s">
        <v>72</v>
      </c>
      <c r="AY260" s="234" t="s">
        <v>139</v>
      </c>
    </row>
    <row r="261" s="14" customFormat="1">
      <c r="A261" s="14"/>
      <c r="B261" s="235"/>
      <c r="C261" s="236"/>
      <c r="D261" s="218" t="s">
        <v>152</v>
      </c>
      <c r="E261" s="237" t="s">
        <v>19</v>
      </c>
      <c r="F261" s="238" t="s">
        <v>1025</v>
      </c>
      <c r="G261" s="236"/>
      <c r="H261" s="239">
        <v>13.16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152</v>
      </c>
      <c r="AU261" s="245" t="s">
        <v>82</v>
      </c>
      <c r="AV261" s="14" t="s">
        <v>82</v>
      </c>
      <c r="AW261" s="14" t="s">
        <v>33</v>
      </c>
      <c r="AX261" s="14" t="s">
        <v>72</v>
      </c>
      <c r="AY261" s="245" t="s">
        <v>139</v>
      </c>
    </row>
    <row r="262" s="15" customFormat="1">
      <c r="A262" s="15"/>
      <c r="B262" s="256"/>
      <c r="C262" s="257"/>
      <c r="D262" s="218" t="s">
        <v>152</v>
      </c>
      <c r="E262" s="258" t="s">
        <v>19</v>
      </c>
      <c r="F262" s="259" t="s">
        <v>222</v>
      </c>
      <c r="G262" s="257"/>
      <c r="H262" s="260">
        <v>60.219999999999999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152</v>
      </c>
      <c r="AU262" s="266" t="s">
        <v>82</v>
      </c>
      <c r="AV262" s="15" t="s">
        <v>146</v>
      </c>
      <c r="AW262" s="15" t="s">
        <v>33</v>
      </c>
      <c r="AX262" s="15" t="s">
        <v>80</v>
      </c>
      <c r="AY262" s="266" t="s">
        <v>139</v>
      </c>
    </row>
    <row r="263" s="2" customFormat="1" ht="44.25" customHeight="1">
      <c r="A263" s="39"/>
      <c r="B263" s="40"/>
      <c r="C263" s="246" t="s">
        <v>426</v>
      </c>
      <c r="D263" s="246" t="s">
        <v>190</v>
      </c>
      <c r="E263" s="247" t="s">
        <v>832</v>
      </c>
      <c r="F263" s="248" t="s">
        <v>833</v>
      </c>
      <c r="G263" s="249" t="s">
        <v>207</v>
      </c>
      <c r="H263" s="250">
        <v>66.242000000000004</v>
      </c>
      <c r="I263" s="251"/>
      <c r="J263" s="252">
        <f>ROUND(I263*H263,2)</f>
        <v>0</v>
      </c>
      <c r="K263" s="248" t="s">
        <v>145</v>
      </c>
      <c r="L263" s="253"/>
      <c r="M263" s="254" t="s">
        <v>19</v>
      </c>
      <c r="N263" s="255" t="s">
        <v>43</v>
      </c>
      <c r="O263" s="85"/>
      <c r="P263" s="214">
        <f>O263*H263</f>
        <v>0</v>
      </c>
      <c r="Q263" s="214">
        <v>0.0042900000000000004</v>
      </c>
      <c r="R263" s="214">
        <f>Q263*H263</f>
        <v>0.28417818000000006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377</v>
      </c>
      <c r="AT263" s="216" t="s">
        <v>190</v>
      </c>
      <c r="AU263" s="216" t="s">
        <v>82</v>
      </c>
      <c r="AY263" s="18" t="s">
        <v>139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262</v>
      </c>
      <c r="BM263" s="216" t="s">
        <v>1086</v>
      </c>
    </row>
    <row r="264" s="2" customFormat="1">
      <c r="A264" s="39"/>
      <c r="B264" s="40"/>
      <c r="C264" s="41"/>
      <c r="D264" s="218" t="s">
        <v>148</v>
      </c>
      <c r="E264" s="41"/>
      <c r="F264" s="219" t="s">
        <v>833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82</v>
      </c>
    </row>
    <row r="265" s="2" customFormat="1">
      <c r="A265" s="39"/>
      <c r="B265" s="40"/>
      <c r="C265" s="41"/>
      <c r="D265" s="223" t="s">
        <v>150</v>
      </c>
      <c r="E265" s="41"/>
      <c r="F265" s="224" t="s">
        <v>835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82</v>
      </c>
    </row>
    <row r="266" s="14" customFormat="1">
      <c r="A266" s="14"/>
      <c r="B266" s="235"/>
      <c r="C266" s="236"/>
      <c r="D266" s="218" t="s">
        <v>152</v>
      </c>
      <c r="E266" s="236"/>
      <c r="F266" s="238" t="s">
        <v>1087</v>
      </c>
      <c r="G266" s="236"/>
      <c r="H266" s="239">
        <v>66.242000000000004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152</v>
      </c>
      <c r="AU266" s="245" t="s">
        <v>82</v>
      </c>
      <c r="AV266" s="14" t="s">
        <v>82</v>
      </c>
      <c r="AW266" s="14" t="s">
        <v>4</v>
      </c>
      <c r="AX266" s="14" t="s">
        <v>80</v>
      </c>
      <c r="AY266" s="245" t="s">
        <v>139</v>
      </c>
    </row>
    <row r="267" s="2" customFormat="1" ht="16.5" customHeight="1">
      <c r="A267" s="39"/>
      <c r="B267" s="40"/>
      <c r="C267" s="205" t="s">
        <v>432</v>
      </c>
      <c r="D267" s="205" t="s">
        <v>141</v>
      </c>
      <c r="E267" s="206" t="s">
        <v>838</v>
      </c>
      <c r="F267" s="207" t="s">
        <v>839</v>
      </c>
      <c r="G267" s="208" t="s">
        <v>226</v>
      </c>
      <c r="H267" s="209">
        <v>43.799999999999997</v>
      </c>
      <c r="I267" s="210"/>
      <c r="J267" s="211">
        <f>ROUND(I267*H267,2)</f>
        <v>0</v>
      </c>
      <c r="K267" s="207" t="s">
        <v>145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3.0000000000000001E-05</v>
      </c>
      <c r="R267" s="214">
        <f>Q267*H267</f>
        <v>0.0013139999999999999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262</v>
      </c>
      <c r="AT267" s="216" t="s">
        <v>141</v>
      </c>
      <c r="AU267" s="216" t="s">
        <v>82</v>
      </c>
      <c r="AY267" s="18" t="s">
        <v>139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262</v>
      </c>
      <c r="BM267" s="216" t="s">
        <v>1088</v>
      </c>
    </row>
    <row r="268" s="2" customFormat="1">
      <c r="A268" s="39"/>
      <c r="B268" s="40"/>
      <c r="C268" s="41"/>
      <c r="D268" s="218" t="s">
        <v>148</v>
      </c>
      <c r="E268" s="41"/>
      <c r="F268" s="219" t="s">
        <v>841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82</v>
      </c>
    </row>
    <row r="269" s="2" customFormat="1">
      <c r="A269" s="39"/>
      <c r="B269" s="40"/>
      <c r="C269" s="41"/>
      <c r="D269" s="223" t="s">
        <v>150</v>
      </c>
      <c r="E269" s="41"/>
      <c r="F269" s="224" t="s">
        <v>842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82</v>
      </c>
    </row>
    <row r="270" s="13" customFormat="1">
      <c r="A270" s="13"/>
      <c r="B270" s="225"/>
      <c r="C270" s="226"/>
      <c r="D270" s="218" t="s">
        <v>152</v>
      </c>
      <c r="E270" s="227" t="s">
        <v>19</v>
      </c>
      <c r="F270" s="228" t="s">
        <v>1022</v>
      </c>
      <c r="G270" s="226"/>
      <c r="H270" s="227" t="s">
        <v>19</v>
      </c>
      <c r="I270" s="229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152</v>
      </c>
      <c r="AU270" s="234" t="s">
        <v>82</v>
      </c>
      <c r="AV270" s="13" t="s">
        <v>80</v>
      </c>
      <c r="AW270" s="13" t="s">
        <v>33</v>
      </c>
      <c r="AX270" s="13" t="s">
        <v>72</v>
      </c>
      <c r="AY270" s="234" t="s">
        <v>139</v>
      </c>
    </row>
    <row r="271" s="14" customFormat="1">
      <c r="A271" s="14"/>
      <c r="B271" s="235"/>
      <c r="C271" s="236"/>
      <c r="D271" s="218" t="s">
        <v>152</v>
      </c>
      <c r="E271" s="237" t="s">
        <v>19</v>
      </c>
      <c r="F271" s="238" t="s">
        <v>1089</v>
      </c>
      <c r="G271" s="236"/>
      <c r="H271" s="239">
        <v>27.600000000000001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152</v>
      </c>
      <c r="AU271" s="245" t="s">
        <v>82</v>
      </c>
      <c r="AV271" s="14" t="s">
        <v>82</v>
      </c>
      <c r="AW271" s="14" t="s">
        <v>33</v>
      </c>
      <c r="AX271" s="14" t="s">
        <v>72</v>
      </c>
      <c r="AY271" s="245" t="s">
        <v>139</v>
      </c>
    </row>
    <row r="272" s="13" customFormat="1">
      <c r="A272" s="13"/>
      <c r="B272" s="225"/>
      <c r="C272" s="226"/>
      <c r="D272" s="218" t="s">
        <v>152</v>
      </c>
      <c r="E272" s="227" t="s">
        <v>19</v>
      </c>
      <c r="F272" s="228" t="s">
        <v>1024</v>
      </c>
      <c r="G272" s="226"/>
      <c r="H272" s="227" t="s">
        <v>19</v>
      </c>
      <c r="I272" s="229"/>
      <c r="J272" s="226"/>
      <c r="K272" s="226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152</v>
      </c>
      <c r="AU272" s="234" t="s">
        <v>82</v>
      </c>
      <c r="AV272" s="13" t="s">
        <v>80</v>
      </c>
      <c r="AW272" s="13" t="s">
        <v>33</v>
      </c>
      <c r="AX272" s="13" t="s">
        <v>72</v>
      </c>
      <c r="AY272" s="234" t="s">
        <v>139</v>
      </c>
    </row>
    <row r="273" s="14" customFormat="1">
      <c r="A273" s="14"/>
      <c r="B273" s="235"/>
      <c r="C273" s="236"/>
      <c r="D273" s="218" t="s">
        <v>152</v>
      </c>
      <c r="E273" s="237" t="s">
        <v>19</v>
      </c>
      <c r="F273" s="238" t="s">
        <v>1090</v>
      </c>
      <c r="G273" s="236"/>
      <c r="H273" s="239">
        <v>16.199999999999999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152</v>
      </c>
      <c r="AU273" s="245" t="s">
        <v>82</v>
      </c>
      <c r="AV273" s="14" t="s">
        <v>82</v>
      </c>
      <c r="AW273" s="14" t="s">
        <v>33</v>
      </c>
      <c r="AX273" s="14" t="s">
        <v>72</v>
      </c>
      <c r="AY273" s="245" t="s">
        <v>139</v>
      </c>
    </row>
    <row r="274" s="15" customFormat="1">
      <c r="A274" s="15"/>
      <c r="B274" s="256"/>
      <c r="C274" s="257"/>
      <c r="D274" s="218" t="s">
        <v>152</v>
      </c>
      <c r="E274" s="258" t="s">
        <v>19</v>
      </c>
      <c r="F274" s="259" t="s">
        <v>222</v>
      </c>
      <c r="G274" s="257"/>
      <c r="H274" s="260">
        <v>43.799999999999997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6" t="s">
        <v>152</v>
      </c>
      <c r="AU274" s="266" t="s">
        <v>82</v>
      </c>
      <c r="AV274" s="15" t="s">
        <v>146</v>
      </c>
      <c r="AW274" s="15" t="s">
        <v>33</v>
      </c>
      <c r="AX274" s="15" t="s">
        <v>80</v>
      </c>
      <c r="AY274" s="266" t="s">
        <v>139</v>
      </c>
    </row>
    <row r="275" s="2" customFormat="1" ht="16.5" customHeight="1">
      <c r="A275" s="39"/>
      <c r="B275" s="40"/>
      <c r="C275" s="246" t="s">
        <v>439</v>
      </c>
      <c r="D275" s="246" t="s">
        <v>190</v>
      </c>
      <c r="E275" s="247" t="s">
        <v>848</v>
      </c>
      <c r="F275" s="248" t="s">
        <v>849</v>
      </c>
      <c r="G275" s="249" t="s">
        <v>226</v>
      </c>
      <c r="H275" s="250">
        <v>44.676000000000002</v>
      </c>
      <c r="I275" s="251"/>
      <c r="J275" s="252">
        <f>ROUND(I275*H275,2)</f>
        <v>0</v>
      </c>
      <c r="K275" s="248" t="s">
        <v>145</v>
      </c>
      <c r="L275" s="253"/>
      <c r="M275" s="254" t="s">
        <v>19</v>
      </c>
      <c r="N275" s="255" t="s">
        <v>43</v>
      </c>
      <c r="O275" s="85"/>
      <c r="P275" s="214">
        <f>O275*H275</f>
        <v>0</v>
      </c>
      <c r="Q275" s="214">
        <v>0.00038000000000000002</v>
      </c>
      <c r="R275" s="214">
        <f>Q275*H275</f>
        <v>0.016976880000000003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377</v>
      </c>
      <c r="AT275" s="216" t="s">
        <v>190</v>
      </c>
      <c r="AU275" s="216" t="s">
        <v>82</v>
      </c>
      <c r="AY275" s="18" t="s">
        <v>139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262</v>
      </c>
      <c r="BM275" s="216" t="s">
        <v>1091</v>
      </c>
    </row>
    <row r="276" s="2" customFormat="1">
      <c r="A276" s="39"/>
      <c r="B276" s="40"/>
      <c r="C276" s="41"/>
      <c r="D276" s="218" t="s">
        <v>148</v>
      </c>
      <c r="E276" s="41"/>
      <c r="F276" s="219" t="s">
        <v>849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82</v>
      </c>
    </row>
    <row r="277" s="2" customFormat="1">
      <c r="A277" s="39"/>
      <c r="B277" s="40"/>
      <c r="C277" s="41"/>
      <c r="D277" s="223" t="s">
        <v>150</v>
      </c>
      <c r="E277" s="41"/>
      <c r="F277" s="224" t="s">
        <v>851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82</v>
      </c>
    </row>
    <row r="278" s="14" customFormat="1">
      <c r="A278" s="14"/>
      <c r="B278" s="235"/>
      <c r="C278" s="236"/>
      <c r="D278" s="218" t="s">
        <v>152</v>
      </c>
      <c r="E278" s="236"/>
      <c r="F278" s="238" t="s">
        <v>1092</v>
      </c>
      <c r="G278" s="236"/>
      <c r="H278" s="239">
        <v>44.676000000000002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152</v>
      </c>
      <c r="AU278" s="245" t="s">
        <v>82</v>
      </c>
      <c r="AV278" s="14" t="s">
        <v>82</v>
      </c>
      <c r="AW278" s="14" t="s">
        <v>4</v>
      </c>
      <c r="AX278" s="14" t="s">
        <v>80</v>
      </c>
      <c r="AY278" s="245" t="s">
        <v>139</v>
      </c>
    </row>
    <row r="279" s="2" customFormat="1" ht="24.15" customHeight="1">
      <c r="A279" s="39"/>
      <c r="B279" s="40"/>
      <c r="C279" s="205" t="s">
        <v>447</v>
      </c>
      <c r="D279" s="205" t="s">
        <v>141</v>
      </c>
      <c r="E279" s="206" t="s">
        <v>854</v>
      </c>
      <c r="F279" s="207" t="s">
        <v>855</v>
      </c>
      <c r="G279" s="208" t="s">
        <v>170</v>
      </c>
      <c r="H279" s="209">
        <v>0.34499999999999997</v>
      </c>
      <c r="I279" s="210"/>
      <c r="J279" s="211">
        <f>ROUND(I279*H279,2)</f>
        <v>0</v>
      </c>
      <c r="K279" s="207" t="s">
        <v>145</v>
      </c>
      <c r="L279" s="45"/>
      <c r="M279" s="212" t="s">
        <v>19</v>
      </c>
      <c r="N279" s="213" t="s">
        <v>43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262</v>
      </c>
      <c r="AT279" s="216" t="s">
        <v>141</v>
      </c>
      <c r="AU279" s="216" t="s">
        <v>82</v>
      </c>
      <c r="AY279" s="18" t="s">
        <v>139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262</v>
      </c>
      <c r="BM279" s="216" t="s">
        <v>1093</v>
      </c>
    </row>
    <row r="280" s="2" customFormat="1">
      <c r="A280" s="39"/>
      <c r="B280" s="40"/>
      <c r="C280" s="41"/>
      <c r="D280" s="218" t="s">
        <v>148</v>
      </c>
      <c r="E280" s="41"/>
      <c r="F280" s="219" t="s">
        <v>857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148</v>
      </c>
      <c r="AU280" s="18" t="s">
        <v>82</v>
      </c>
    </row>
    <row r="281" s="2" customFormat="1">
      <c r="A281" s="39"/>
      <c r="B281" s="40"/>
      <c r="C281" s="41"/>
      <c r="D281" s="223" t="s">
        <v>150</v>
      </c>
      <c r="E281" s="41"/>
      <c r="F281" s="224" t="s">
        <v>858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150</v>
      </c>
      <c r="AU281" s="18" t="s">
        <v>82</v>
      </c>
    </row>
    <row r="282" s="12" customFormat="1" ht="22.8" customHeight="1">
      <c r="A282" s="12"/>
      <c r="B282" s="189"/>
      <c r="C282" s="190"/>
      <c r="D282" s="191" t="s">
        <v>71</v>
      </c>
      <c r="E282" s="203" t="s">
        <v>914</v>
      </c>
      <c r="F282" s="203" t="s">
        <v>915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SUM(P283:P291)</f>
        <v>0</v>
      </c>
      <c r="Q282" s="197"/>
      <c r="R282" s="198">
        <f>SUM(R283:R291)</f>
        <v>0.0022000000000000001</v>
      </c>
      <c r="S282" s="197"/>
      <c r="T282" s="199">
        <f>SUM(T283:T291)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0" t="s">
        <v>82</v>
      </c>
      <c r="AT282" s="201" t="s">
        <v>71</v>
      </c>
      <c r="AU282" s="201" t="s">
        <v>80</v>
      </c>
      <c r="AY282" s="200" t="s">
        <v>139</v>
      </c>
      <c r="BK282" s="202">
        <f>SUM(BK283:BK291)</f>
        <v>0</v>
      </c>
    </row>
    <row r="283" s="2" customFormat="1" ht="24.15" customHeight="1">
      <c r="A283" s="39"/>
      <c r="B283" s="40"/>
      <c r="C283" s="205" t="s">
        <v>457</v>
      </c>
      <c r="D283" s="205" t="s">
        <v>141</v>
      </c>
      <c r="E283" s="206" t="s">
        <v>917</v>
      </c>
      <c r="F283" s="207" t="s">
        <v>918</v>
      </c>
      <c r="G283" s="208" t="s">
        <v>226</v>
      </c>
      <c r="H283" s="209">
        <v>20</v>
      </c>
      <c r="I283" s="210"/>
      <c r="J283" s="211">
        <f>ROUND(I283*H283,2)</f>
        <v>0</v>
      </c>
      <c r="K283" s="207" t="s">
        <v>145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2.0000000000000002E-05</v>
      </c>
      <c r="R283" s="214">
        <f>Q283*H283</f>
        <v>0.00040000000000000002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262</v>
      </c>
      <c r="AT283" s="216" t="s">
        <v>141</v>
      </c>
      <c r="AU283" s="216" t="s">
        <v>82</v>
      </c>
      <c r="AY283" s="18" t="s">
        <v>139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262</v>
      </c>
      <c r="BM283" s="216" t="s">
        <v>1094</v>
      </c>
    </row>
    <row r="284" s="2" customFormat="1">
      <c r="A284" s="39"/>
      <c r="B284" s="40"/>
      <c r="C284" s="41"/>
      <c r="D284" s="218" t="s">
        <v>148</v>
      </c>
      <c r="E284" s="41"/>
      <c r="F284" s="219" t="s">
        <v>920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148</v>
      </c>
      <c r="AU284" s="18" t="s">
        <v>82</v>
      </c>
    </row>
    <row r="285" s="2" customFormat="1">
      <c r="A285" s="39"/>
      <c r="B285" s="40"/>
      <c r="C285" s="41"/>
      <c r="D285" s="223" t="s">
        <v>150</v>
      </c>
      <c r="E285" s="41"/>
      <c r="F285" s="224" t="s">
        <v>921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150</v>
      </c>
      <c r="AU285" s="18" t="s">
        <v>82</v>
      </c>
    </row>
    <row r="286" s="2" customFormat="1" ht="24.15" customHeight="1">
      <c r="A286" s="39"/>
      <c r="B286" s="40"/>
      <c r="C286" s="205" t="s">
        <v>463</v>
      </c>
      <c r="D286" s="205" t="s">
        <v>141</v>
      </c>
      <c r="E286" s="206" t="s">
        <v>923</v>
      </c>
      <c r="F286" s="207" t="s">
        <v>924</v>
      </c>
      <c r="G286" s="208" t="s">
        <v>226</v>
      </c>
      <c r="H286" s="209">
        <v>20</v>
      </c>
      <c r="I286" s="210"/>
      <c r="J286" s="211">
        <f>ROUND(I286*H286,2)</f>
        <v>0</v>
      </c>
      <c r="K286" s="207" t="s">
        <v>145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6.0000000000000002E-05</v>
      </c>
      <c r="R286" s="214">
        <f>Q286*H286</f>
        <v>0.0012000000000000001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262</v>
      </c>
      <c r="AT286" s="216" t="s">
        <v>141</v>
      </c>
      <c r="AU286" s="216" t="s">
        <v>82</v>
      </c>
      <c r="AY286" s="18" t="s">
        <v>139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262</v>
      </c>
      <c r="BM286" s="216" t="s">
        <v>1095</v>
      </c>
    </row>
    <row r="287" s="2" customFormat="1">
      <c r="A287" s="39"/>
      <c r="B287" s="40"/>
      <c r="C287" s="41"/>
      <c r="D287" s="218" t="s">
        <v>148</v>
      </c>
      <c r="E287" s="41"/>
      <c r="F287" s="219" t="s">
        <v>926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82</v>
      </c>
    </row>
    <row r="288" s="2" customFormat="1">
      <c r="A288" s="39"/>
      <c r="B288" s="40"/>
      <c r="C288" s="41"/>
      <c r="D288" s="223" t="s">
        <v>150</v>
      </c>
      <c r="E288" s="41"/>
      <c r="F288" s="224" t="s">
        <v>927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150</v>
      </c>
      <c r="AU288" s="18" t="s">
        <v>82</v>
      </c>
    </row>
    <row r="289" s="2" customFormat="1" ht="24.15" customHeight="1">
      <c r="A289" s="39"/>
      <c r="B289" s="40"/>
      <c r="C289" s="205" t="s">
        <v>398</v>
      </c>
      <c r="D289" s="205" t="s">
        <v>141</v>
      </c>
      <c r="E289" s="206" t="s">
        <v>929</v>
      </c>
      <c r="F289" s="207" t="s">
        <v>930</v>
      </c>
      <c r="G289" s="208" t="s">
        <v>226</v>
      </c>
      <c r="H289" s="209">
        <v>20</v>
      </c>
      <c r="I289" s="210"/>
      <c r="J289" s="211">
        <f>ROUND(I289*H289,2)</f>
        <v>0</v>
      </c>
      <c r="K289" s="207" t="s">
        <v>145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3.0000000000000001E-05</v>
      </c>
      <c r="R289" s="214">
        <f>Q289*H289</f>
        <v>0.00060000000000000006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262</v>
      </c>
      <c r="AT289" s="216" t="s">
        <v>141</v>
      </c>
      <c r="AU289" s="216" t="s">
        <v>82</v>
      </c>
      <c r="AY289" s="18" t="s">
        <v>139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262</v>
      </c>
      <c r="BM289" s="216" t="s">
        <v>1096</v>
      </c>
    </row>
    <row r="290" s="2" customFormat="1">
      <c r="A290" s="39"/>
      <c r="B290" s="40"/>
      <c r="C290" s="41"/>
      <c r="D290" s="218" t="s">
        <v>148</v>
      </c>
      <c r="E290" s="41"/>
      <c r="F290" s="219" t="s">
        <v>932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82</v>
      </c>
    </row>
    <row r="291" s="2" customFormat="1">
      <c r="A291" s="39"/>
      <c r="B291" s="40"/>
      <c r="C291" s="41"/>
      <c r="D291" s="223" t="s">
        <v>150</v>
      </c>
      <c r="E291" s="41"/>
      <c r="F291" s="224" t="s">
        <v>933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150</v>
      </c>
      <c r="AU291" s="18" t="s">
        <v>82</v>
      </c>
    </row>
    <row r="292" s="12" customFormat="1" ht="22.8" customHeight="1">
      <c r="A292" s="12"/>
      <c r="B292" s="189"/>
      <c r="C292" s="190"/>
      <c r="D292" s="191" t="s">
        <v>71</v>
      </c>
      <c r="E292" s="203" t="s">
        <v>934</v>
      </c>
      <c r="F292" s="203" t="s">
        <v>935</v>
      </c>
      <c r="G292" s="190"/>
      <c r="H292" s="190"/>
      <c r="I292" s="193"/>
      <c r="J292" s="204">
        <f>BK292</f>
        <v>0</v>
      </c>
      <c r="K292" s="190"/>
      <c r="L292" s="195"/>
      <c r="M292" s="196"/>
      <c r="N292" s="197"/>
      <c r="O292" s="197"/>
      <c r="P292" s="198">
        <f>SUM(P293:P320)</f>
        <v>0</v>
      </c>
      <c r="Q292" s="197"/>
      <c r="R292" s="198">
        <f>SUM(R293:R320)</f>
        <v>0.20844600000000002</v>
      </c>
      <c r="S292" s="197"/>
      <c r="T292" s="199">
        <f>SUM(T293:T320)</f>
        <v>0.043958000000000004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82</v>
      </c>
      <c r="AT292" s="201" t="s">
        <v>71</v>
      </c>
      <c r="AU292" s="201" t="s">
        <v>80</v>
      </c>
      <c r="AY292" s="200" t="s">
        <v>139</v>
      </c>
      <c r="BK292" s="202">
        <f>SUM(BK293:BK320)</f>
        <v>0</v>
      </c>
    </row>
    <row r="293" s="2" customFormat="1" ht="16.5" customHeight="1">
      <c r="A293" s="39"/>
      <c r="B293" s="40"/>
      <c r="C293" s="205" t="s">
        <v>474</v>
      </c>
      <c r="D293" s="205" t="s">
        <v>141</v>
      </c>
      <c r="E293" s="206" t="s">
        <v>937</v>
      </c>
      <c r="F293" s="207" t="s">
        <v>938</v>
      </c>
      <c r="G293" s="208" t="s">
        <v>207</v>
      </c>
      <c r="H293" s="209">
        <v>141.80000000000001</v>
      </c>
      <c r="I293" s="210"/>
      <c r="J293" s="211">
        <f>ROUND(I293*H293,2)</f>
        <v>0</v>
      </c>
      <c r="K293" s="207" t="s">
        <v>145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0.001</v>
      </c>
      <c r="R293" s="214">
        <f>Q293*H293</f>
        <v>0.14180000000000001</v>
      </c>
      <c r="S293" s="214">
        <v>0.00031</v>
      </c>
      <c r="T293" s="215">
        <f>S293*H293</f>
        <v>0.043958000000000004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262</v>
      </c>
      <c r="AT293" s="216" t="s">
        <v>141</v>
      </c>
      <c r="AU293" s="216" t="s">
        <v>82</v>
      </c>
      <c r="AY293" s="18" t="s">
        <v>139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80</v>
      </c>
      <c r="BK293" s="217">
        <f>ROUND(I293*H293,2)</f>
        <v>0</v>
      </c>
      <c r="BL293" s="18" t="s">
        <v>262</v>
      </c>
      <c r="BM293" s="216" t="s">
        <v>1097</v>
      </c>
    </row>
    <row r="294" s="2" customFormat="1">
      <c r="A294" s="39"/>
      <c r="B294" s="40"/>
      <c r="C294" s="41"/>
      <c r="D294" s="218" t="s">
        <v>148</v>
      </c>
      <c r="E294" s="41"/>
      <c r="F294" s="219" t="s">
        <v>940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148</v>
      </c>
      <c r="AU294" s="18" t="s">
        <v>82</v>
      </c>
    </row>
    <row r="295" s="2" customFormat="1">
      <c r="A295" s="39"/>
      <c r="B295" s="40"/>
      <c r="C295" s="41"/>
      <c r="D295" s="223" t="s">
        <v>150</v>
      </c>
      <c r="E295" s="41"/>
      <c r="F295" s="224" t="s">
        <v>941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150</v>
      </c>
      <c r="AU295" s="18" t="s">
        <v>82</v>
      </c>
    </row>
    <row r="296" s="13" customFormat="1">
      <c r="A296" s="13"/>
      <c r="B296" s="225"/>
      <c r="C296" s="226"/>
      <c r="D296" s="218" t="s">
        <v>152</v>
      </c>
      <c r="E296" s="227" t="s">
        <v>19</v>
      </c>
      <c r="F296" s="228" t="s">
        <v>1022</v>
      </c>
      <c r="G296" s="226"/>
      <c r="H296" s="227" t="s">
        <v>19</v>
      </c>
      <c r="I296" s="229"/>
      <c r="J296" s="226"/>
      <c r="K296" s="226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152</v>
      </c>
      <c r="AU296" s="234" t="s">
        <v>82</v>
      </c>
      <c r="AV296" s="13" t="s">
        <v>80</v>
      </c>
      <c r="AW296" s="13" t="s">
        <v>33</v>
      </c>
      <c r="AX296" s="13" t="s">
        <v>72</v>
      </c>
      <c r="AY296" s="234" t="s">
        <v>139</v>
      </c>
    </row>
    <row r="297" s="14" customFormat="1">
      <c r="A297" s="14"/>
      <c r="B297" s="235"/>
      <c r="C297" s="236"/>
      <c r="D297" s="218" t="s">
        <v>152</v>
      </c>
      <c r="E297" s="237" t="s">
        <v>19</v>
      </c>
      <c r="F297" s="238" t="s">
        <v>1098</v>
      </c>
      <c r="G297" s="236"/>
      <c r="H297" s="239">
        <v>80.040000000000006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152</v>
      </c>
      <c r="AU297" s="245" t="s">
        <v>82</v>
      </c>
      <c r="AV297" s="14" t="s">
        <v>82</v>
      </c>
      <c r="AW297" s="14" t="s">
        <v>33</v>
      </c>
      <c r="AX297" s="14" t="s">
        <v>72</v>
      </c>
      <c r="AY297" s="245" t="s">
        <v>139</v>
      </c>
    </row>
    <row r="298" s="13" customFormat="1">
      <c r="A298" s="13"/>
      <c r="B298" s="225"/>
      <c r="C298" s="226"/>
      <c r="D298" s="218" t="s">
        <v>152</v>
      </c>
      <c r="E298" s="227" t="s">
        <v>19</v>
      </c>
      <c r="F298" s="228" t="s">
        <v>1024</v>
      </c>
      <c r="G298" s="226"/>
      <c r="H298" s="227" t="s">
        <v>19</v>
      </c>
      <c r="I298" s="229"/>
      <c r="J298" s="226"/>
      <c r="K298" s="226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152</v>
      </c>
      <c r="AU298" s="234" t="s">
        <v>82</v>
      </c>
      <c r="AV298" s="13" t="s">
        <v>80</v>
      </c>
      <c r="AW298" s="13" t="s">
        <v>33</v>
      </c>
      <c r="AX298" s="13" t="s">
        <v>72</v>
      </c>
      <c r="AY298" s="234" t="s">
        <v>139</v>
      </c>
    </row>
    <row r="299" s="14" customFormat="1">
      <c r="A299" s="14"/>
      <c r="B299" s="235"/>
      <c r="C299" s="236"/>
      <c r="D299" s="218" t="s">
        <v>152</v>
      </c>
      <c r="E299" s="237" t="s">
        <v>19</v>
      </c>
      <c r="F299" s="238" t="s">
        <v>1099</v>
      </c>
      <c r="G299" s="236"/>
      <c r="H299" s="239">
        <v>48.600000000000001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152</v>
      </c>
      <c r="AU299" s="245" t="s">
        <v>82</v>
      </c>
      <c r="AV299" s="14" t="s">
        <v>82</v>
      </c>
      <c r="AW299" s="14" t="s">
        <v>33</v>
      </c>
      <c r="AX299" s="14" t="s">
        <v>72</v>
      </c>
      <c r="AY299" s="245" t="s">
        <v>139</v>
      </c>
    </row>
    <row r="300" s="14" customFormat="1">
      <c r="A300" s="14"/>
      <c r="B300" s="235"/>
      <c r="C300" s="236"/>
      <c r="D300" s="218" t="s">
        <v>152</v>
      </c>
      <c r="E300" s="237" t="s">
        <v>19</v>
      </c>
      <c r="F300" s="238" t="s">
        <v>1025</v>
      </c>
      <c r="G300" s="236"/>
      <c r="H300" s="239">
        <v>13.16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152</v>
      </c>
      <c r="AU300" s="245" t="s">
        <v>82</v>
      </c>
      <c r="AV300" s="14" t="s">
        <v>82</v>
      </c>
      <c r="AW300" s="14" t="s">
        <v>33</v>
      </c>
      <c r="AX300" s="14" t="s">
        <v>72</v>
      </c>
      <c r="AY300" s="245" t="s">
        <v>139</v>
      </c>
    </row>
    <row r="301" s="15" customFormat="1">
      <c r="A301" s="15"/>
      <c r="B301" s="256"/>
      <c r="C301" s="257"/>
      <c r="D301" s="218" t="s">
        <v>152</v>
      </c>
      <c r="E301" s="258" t="s">
        <v>19</v>
      </c>
      <c r="F301" s="259" t="s">
        <v>222</v>
      </c>
      <c r="G301" s="257"/>
      <c r="H301" s="260">
        <v>141.80000000000001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152</v>
      </c>
      <c r="AU301" s="266" t="s">
        <v>82</v>
      </c>
      <c r="AV301" s="15" t="s">
        <v>146</v>
      </c>
      <c r="AW301" s="15" t="s">
        <v>33</v>
      </c>
      <c r="AX301" s="15" t="s">
        <v>80</v>
      </c>
      <c r="AY301" s="266" t="s">
        <v>139</v>
      </c>
    </row>
    <row r="302" s="2" customFormat="1" ht="16.5" customHeight="1">
      <c r="A302" s="39"/>
      <c r="B302" s="40"/>
      <c r="C302" s="205" t="s">
        <v>480</v>
      </c>
      <c r="D302" s="205" t="s">
        <v>141</v>
      </c>
      <c r="E302" s="206" t="s">
        <v>943</v>
      </c>
      <c r="F302" s="207" t="s">
        <v>944</v>
      </c>
      <c r="G302" s="208" t="s">
        <v>207</v>
      </c>
      <c r="H302" s="209">
        <v>61</v>
      </c>
      <c r="I302" s="210"/>
      <c r="J302" s="211">
        <f>ROUND(I302*H302,2)</f>
        <v>0</v>
      </c>
      <c r="K302" s="207" t="s">
        <v>145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262</v>
      </c>
      <c r="AT302" s="216" t="s">
        <v>141</v>
      </c>
      <c r="AU302" s="216" t="s">
        <v>82</v>
      </c>
      <c r="AY302" s="18" t="s">
        <v>139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262</v>
      </c>
      <c r="BM302" s="216" t="s">
        <v>1100</v>
      </c>
    </row>
    <row r="303" s="2" customFormat="1">
      <c r="A303" s="39"/>
      <c r="B303" s="40"/>
      <c r="C303" s="41"/>
      <c r="D303" s="218" t="s">
        <v>148</v>
      </c>
      <c r="E303" s="41"/>
      <c r="F303" s="219" t="s">
        <v>946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148</v>
      </c>
      <c r="AU303" s="18" t="s">
        <v>82</v>
      </c>
    </row>
    <row r="304" s="2" customFormat="1">
      <c r="A304" s="39"/>
      <c r="B304" s="40"/>
      <c r="C304" s="41"/>
      <c r="D304" s="223" t="s">
        <v>150</v>
      </c>
      <c r="E304" s="41"/>
      <c r="F304" s="224" t="s">
        <v>947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150</v>
      </c>
      <c r="AU304" s="18" t="s">
        <v>82</v>
      </c>
    </row>
    <row r="305" s="2" customFormat="1" ht="16.5" customHeight="1">
      <c r="A305" s="39"/>
      <c r="B305" s="40"/>
      <c r="C305" s="246" t="s">
        <v>486</v>
      </c>
      <c r="D305" s="246" t="s">
        <v>190</v>
      </c>
      <c r="E305" s="247" t="s">
        <v>949</v>
      </c>
      <c r="F305" s="248" t="s">
        <v>950</v>
      </c>
      <c r="G305" s="249" t="s">
        <v>207</v>
      </c>
      <c r="H305" s="250">
        <v>64.049999999999997</v>
      </c>
      <c r="I305" s="251"/>
      <c r="J305" s="252">
        <f>ROUND(I305*H305,2)</f>
        <v>0</v>
      </c>
      <c r="K305" s="248" t="s">
        <v>145</v>
      </c>
      <c r="L305" s="253"/>
      <c r="M305" s="254" t="s">
        <v>19</v>
      </c>
      <c r="N305" s="255" t="s">
        <v>43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377</v>
      </c>
      <c r="AT305" s="216" t="s">
        <v>190</v>
      </c>
      <c r="AU305" s="216" t="s">
        <v>82</v>
      </c>
      <c r="AY305" s="18" t="s">
        <v>139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262</v>
      </c>
      <c r="BM305" s="216" t="s">
        <v>1101</v>
      </c>
    </row>
    <row r="306" s="2" customFormat="1">
      <c r="A306" s="39"/>
      <c r="B306" s="40"/>
      <c r="C306" s="41"/>
      <c r="D306" s="218" t="s">
        <v>148</v>
      </c>
      <c r="E306" s="41"/>
      <c r="F306" s="219" t="s">
        <v>950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148</v>
      </c>
      <c r="AU306" s="18" t="s">
        <v>82</v>
      </c>
    </row>
    <row r="307" s="2" customFormat="1">
      <c r="A307" s="39"/>
      <c r="B307" s="40"/>
      <c r="C307" s="41"/>
      <c r="D307" s="223" t="s">
        <v>150</v>
      </c>
      <c r="E307" s="41"/>
      <c r="F307" s="224" t="s">
        <v>952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150</v>
      </c>
      <c r="AU307" s="18" t="s">
        <v>82</v>
      </c>
    </row>
    <row r="308" s="14" customFormat="1">
      <c r="A308" s="14"/>
      <c r="B308" s="235"/>
      <c r="C308" s="236"/>
      <c r="D308" s="218" t="s">
        <v>152</v>
      </c>
      <c r="E308" s="236"/>
      <c r="F308" s="238" t="s">
        <v>1102</v>
      </c>
      <c r="G308" s="236"/>
      <c r="H308" s="239">
        <v>64.049999999999997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152</v>
      </c>
      <c r="AU308" s="245" t="s">
        <v>82</v>
      </c>
      <c r="AV308" s="14" t="s">
        <v>82</v>
      </c>
      <c r="AW308" s="14" t="s">
        <v>4</v>
      </c>
      <c r="AX308" s="14" t="s">
        <v>80</v>
      </c>
      <c r="AY308" s="245" t="s">
        <v>139</v>
      </c>
    </row>
    <row r="309" s="2" customFormat="1" ht="24.15" customHeight="1">
      <c r="A309" s="39"/>
      <c r="B309" s="40"/>
      <c r="C309" s="205" t="s">
        <v>494</v>
      </c>
      <c r="D309" s="205" t="s">
        <v>141</v>
      </c>
      <c r="E309" s="206" t="s">
        <v>955</v>
      </c>
      <c r="F309" s="207" t="s">
        <v>956</v>
      </c>
      <c r="G309" s="208" t="s">
        <v>207</v>
      </c>
      <c r="H309" s="209">
        <v>141.80000000000001</v>
      </c>
      <c r="I309" s="210"/>
      <c r="J309" s="211">
        <f>ROUND(I309*H309,2)</f>
        <v>0</v>
      </c>
      <c r="K309" s="207" t="s">
        <v>145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0.00021000000000000001</v>
      </c>
      <c r="R309" s="214">
        <f>Q309*H309</f>
        <v>0.029778000000000002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262</v>
      </c>
      <c r="AT309" s="216" t="s">
        <v>141</v>
      </c>
      <c r="AU309" s="216" t="s">
        <v>82</v>
      </c>
      <c r="AY309" s="18" t="s">
        <v>139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262</v>
      </c>
      <c r="BM309" s="216" t="s">
        <v>1103</v>
      </c>
    </row>
    <row r="310" s="2" customFormat="1">
      <c r="A310" s="39"/>
      <c r="B310" s="40"/>
      <c r="C310" s="41"/>
      <c r="D310" s="218" t="s">
        <v>148</v>
      </c>
      <c r="E310" s="41"/>
      <c r="F310" s="219" t="s">
        <v>958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148</v>
      </c>
      <c r="AU310" s="18" t="s">
        <v>82</v>
      </c>
    </row>
    <row r="311" s="2" customFormat="1">
      <c r="A311" s="39"/>
      <c r="B311" s="40"/>
      <c r="C311" s="41"/>
      <c r="D311" s="223" t="s">
        <v>150</v>
      </c>
      <c r="E311" s="41"/>
      <c r="F311" s="224" t="s">
        <v>959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150</v>
      </c>
      <c r="AU311" s="18" t="s">
        <v>82</v>
      </c>
    </row>
    <row r="312" s="2" customFormat="1" ht="33" customHeight="1">
      <c r="A312" s="39"/>
      <c r="B312" s="40"/>
      <c r="C312" s="205" t="s">
        <v>500</v>
      </c>
      <c r="D312" s="205" t="s">
        <v>141</v>
      </c>
      <c r="E312" s="206" t="s">
        <v>961</v>
      </c>
      <c r="F312" s="207" t="s">
        <v>962</v>
      </c>
      <c r="G312" s="208" t="s">
        <v>207</v>
      </c>
      <c r="H312" s="209">
        <v>141.80000000000001</v>
      </c>
      <c r="I312" s="210"/>
      <c r="J312" s="211">
        <f>ROUND(I312*H312,2)</f>
        <v>0</v>
      </c>
      <c r="K312" s="207" t="s">
        <v>145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0.00025999999999999998</v>
      </c>
      <c r="R312" s="214">
        <f>Q312*H312</f>
        <v>0.036867999999999998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262</v>
      </c>
      <c r="AT312" s="216" t="s">
        <v>141</v>
      </c>
      <c r="AU312" s="216" t="s">
        <v>82</v>
      </c>
      <c r="AY312" s="18" t="s">
        <v>139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262</v>
      </c>
      <c r="BM312" s="216" t="s">
        <v>1104</v>
      </c>
    </row>
    <row r="313" s="2" customFormat="1">
      <c r="A313" s="39"/>
      <c r="B313" s="40"/>
      <c r="C313" s="41"/>
      <c r="D313" s="218" t="s">
        <v>148</v>
      </c>
      <c r="E313" s="41"/>
      <c r="F313" s="219" t="s">
        <v>964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148</v>
      </c>
      <c r="AU313" s="18" t="s">
        <v>82</v>
      </c>
    </row>
    <row r="314" s="2" customFormat="1">
      <c r="A314" s="39"/>
      <c r="B314" s="40"/>
      <c r="C314" s="41"/>
      <c r="D314" s="223" t="s">
        <v>150</v>
      </c>
      <c r="E314" s="41"/>
      <c r="F314" s="224" t="s">
        <v>965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150</v>
      </c>
      <c r="AU314" s="18" t="s">
        <v>82</v>
      </c>
    </row>
    <row r="315" s="13" customFormat="1">
      <c r="A315" s="13"/>
      <c r="B315" s="225"/>
      <c r="C315" s="226"/>
      <c r="D315" s="218" t="s">
        <v>152</v>
      </c>
      <c r="E315" s="227" t="s">
        <v>19</v>
      </c>
      <c r="F315" s="228" t="s">
        <v>1022</v>
      </c>
      <c r="G315" s="226"/>
      <c r="H315" s="227" t="s">
        <v>19</v>
      </c>
      <c r="I315" s="229"/>
      <c r="J315" s="226"/>
      <c r="K315" s="226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152</v>
      </c>
      <c r="AU315" s="234" t="s">
        <v>82</v>
      </c>
      <c r="AV315" s="13" t="s">
        <v>80</v>
      </c>
      <c r="AW315" s="13" t="s">
        <v>33</v>
      </c>
      <c r="AX315" s="13" t="s">
        <v>72</v>
      </c>
      <c r="AY315" s="234" t="s">
        <v>139</v>
      </c>
    </row>
    <row r="316" s="14" customFormat="1">
      <c r="A316" s="14"/>
      <c r="B316" s="235"/>
      <c r="C316" s="236"/>
      <c r="D316" s="218" t="s">
        <v>152</v>
      </c>
      <c r="E316" s="237" t="s">
        <v>19</v>
      </c>
      <c r="F316" s="238" t="s">
        <v>1098</v>
      </c>
      <c r="G316" s="236"/>
      <c r="H316" s="239">
        <v>80.040000000000006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152</v>
      </c>
      <c r="AU316" s="245" t="s">
        <v>82</v>
      </c>
      <c r="AV316" s="14" t="s">
        <v>82</v>
      </c>
      <c r="AW316" s="14" t="s">
        <v>33</v>
      </c>
      <c r="AX316" s="14" t="s">
        <v>72</v>
      </c>
      <c r="AY316" s="245" t="s">
        <v>139</v>
      </c>
    </row>
    <row r="317" s="13" customFormat="1">
      <c r="A317" s="13"/>
      <c r="B317" s="225"/>
      <c r="C317" s="226"/>
      <c r="D317" s="218" t="s">
        <v>152</v>
      </c>
      <c r="E317" s="227" t="s">
        <v>19</v>
      </c>
      <c r="F317" s="228" t="s">
        <v>1024</v>
      </c>
      <c r="G317" s="226"/>
      <c r="H317" s="227" t="s">
        <v>19</v>
      </c>
      <c r="I317" s="229"/>
      <c r="J317" s="226"/>
      <c r="K317" s="226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152</v>
      </c>
      <c r="AU317" s="234" t="s">
        <v>82</v>
      </c>
      <c r="AV317" s="13" t="s">
        <v>80</v>
      </c>
      <c r="AW317" s="13" t="s">
        <v>33</v>
      </c>
      <c r="AX317" s="13" t="s">
        <v>72</v>
      </c>
      <c r="AY317" s="234" t="s">
        <v>139</v>
      </c>
    </row>
    <row r="318" s="14" customFormat="1">
      <c r="A318" s="14"/>
      <c r="B318" s="235"/>
      <c r="C318" s="236"/>
      <c r="D318" s="218" t="s">
        <v>152</v>
      </c>
      <c r="E318" s="237" t="s">
        <v>19</v>
      </c>
      <c r="F318" s="238" t="s">
        <v>1099</v>
      </c>
      <c r="G318" s="236"/>
      <c r="H318" s="239">
        <v>48.600000000000001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152</v>
      </c>
      <c r="AU318" s="245" t="s">
        <v>82</v>
      </c>
      <c r="AV318" s="14" t="s">
        <v>82</v>
      </c>
      <c r="AW318" s="14" t="s">
        <v>33</v>
      </c>
      <c r="AX318" s="14" t="s">
        <v>72</v>
      </c>
      <c r="AY318" s="245" t="s">
        <v>139</v>
      </c>
    </row>
    <row r="319" s="14" customFormat="1">
      <c r="A319" s="14"/>
      <c r="B319" s="235"/>
      <c r="C319" s="236"/>
      <c r="D319" s="218" t="s">
        <v>152</v>
      </c>
      <c r="E319" s="237" t="s">
        <v>19</v>
      </c>
      <c r="F319" s="238" t="s">
        <v>1025</v>
      </c>
      <c r="G319" s="236"/>
      <c r="H319" s="239">
        <v>13.16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152</v>
      </c>
      <c r="AU319" s="245" t="s">
        <v>82</v>
      </c>
      <c r="AV319" s="14" t="s">
        <v>82</v>
      </c>
      <c r="AW319" s="14" t="s">
        <v>33</v>
      </c>
      <c r="AX319" s="14" t="s">
        <v>72</v>
      </c>
      <c r="AY319" s="245" t="s">
        <v>139</v>
      </c>
    </row>
    <row r="320" s="15" customFormat="1">
      <c r="A320" s="15"/>
      <c r="B320" s="256"/>
      <c r="C320" s="257"/>
      <c r="D320" s="218" t="s">
        <v>152</v>
      </c>
      <c r="E320" s="258" t="s">
        <v>19</v>
      </c>
      <c r="F320" s="259" t="s">
        <v>222</v>
      </c>
      <c r="G320" s="257"/>
      <c r="H320" s="260">
        <v>141.80000000000001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6" t="s">
        <v>152</v>
      </c>
      <c r="AU320" s="266" t="s">
        <v>82</v>
      </c>
      <c r="AV320" s="15" t="s">
        <v>146</v>
      </c>
      <c r="AW320" s="15" t="s">
        <v>33</v>
      </c>
      <c r="AX320" s="15" t="s">
        <v>80</v>
      </c>
      <c r="AY320" s="266" t="s">
        <v>139</v>
      </c>
    </row>
    <row r="321" s="12" customFormat="1" ht="25.92" customHeight="1">
      <c r="A321" s="12"/>
      <c r="B321" s="189"/>
      <c r="C321" s="190"/>
      <c r="D321" s="191" t="s">
        <v>71</v>
      </c>
      <c r="E321" s="192" t="s">
        <v>190</v>
      </c>
      <c r="F321" s="192" t="s">
        <v>971</v>
      </c>
      <c r="G321" s="190"/>
      <c r="H321" s="190"/>
      <c r="I321" s="193"/>
      <c r="J321" s="194">
        <f>BK321</f>
        <v>0</v>
      </c>
      <c r="K321" s="190"/>
      <c r="L321" s="195"/>
      <c r="M321" s="196"/>
      <c r="N321" s="197"/>
      <c r="O321" s="197"/>
      <c r="P321" s="198">
        <f>P322+P325</f>
        <v>0</v>
      </c>
      <c r="Q321" s="197"/>
      <c r="R321" s="198">
        <f>R322+R325</f>
        <v>0.0044999999999999997</v>
      </c>
      <c r="S321" s="197"/>
      <c r="T321" s="199">
        <f>T322+T325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0" t="s">
        <v>161</v>
      </c>
      <c r="AT321" s="201" t="s">
        <v>71</v>
      </c>
      <c r="AU321" s="201" t="s">
        <v>72</v>
      </c>
      <c r="AY321" s="200" t="s">
        <v>139</v>
      </c>
      <c r="BK321" s="202">
        <f>BK322+BK325</f>
        <v>0</v>
      </c>
    </row>
    <row r="322" s="12" customFormat="1" ht="22.8" customHeight="1">
      <c r="A322" s="12"/>
      <c r="B322" s="189"/>
      <c r="C322" s="190"/>
      <c r="D322" s="191" t="s">
        <v>71</v>
      </c>
      <c r="E322" s="203" t="s">
        <v>972</v>
      </c>
      <c r="F322" s="203" t="s">
        <v>973</v>
      </c>
      <c r="G322" s="190"/>
      <c r="H322" s="190"/>
      <c r="I322" s="193"/>
      <c r="J322" s="204">
        <f>BK322</f>
        <v>0</v>
      </c>
      <c r="K322" s="190"/>
      <c r="L322" s="195"/>
      <c r="M322" s="196"/>
      <c r="N322" s="197"/>
      <c r="O322" s="197"/>
      <c r="P322" s="198">
        <f>SUM(P323:P324)</f>
        <v>0</v>
      </c>
      <c r="Q322" s="197"/>
      <c r="R322" s="198">
        <f>SUM(R323:R324)</f>
        <v>0</v>
      </c>
      <c r="S322" s="197"/>
      <c r="T322" s="199">
        <f>SUM(T323:T324)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0" t="s">
        <v>161</v>
      </c>
      <c r="AT322" s="201" t="s">
        <v>71</v>
      </c>
      <c r="AU322" s="201" t="s">
        <v>80</v>
      </c>
      <c r="AY322" s="200" t="s">
        <v>139</v>
      </c>
      <c r="BK322" s="202">
        <f>SUM(BK323:BK324)</f>
        <v>0</v>
      </c>
    </row>
    <row r="323" s="2" customFormat="1" ht="16.5" customHeight="1">
      <c r="A323" s="39"/>
      <c r="B323" s="40"/>
      <c r="C323" s="205" t="s">
        <v>506</v>
      </c>
      <c r="D323" s="205" t="s">
        <v>141</v>
      </c>
      <c r="E323" s="206" t="s">
        <v>975</v>
      </c>
      <c r="F323" s="207" t="s">
        <v>976</v>
      </c>
      <c r="G323" s="208" t="s">
        <v>977</v>
      </c>
      <c r="H323" s="209">
        <v>1</v>
      </c>
      <c r="I323" s="210"/>
      <c r="J323" s="211">
        <f>ROUND(I323*H323,2)</f>
        <v>0</v>
      </c>
      <c r="K323" s="207" t="s">
        <v>19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589</v>
      </c>
      <c r="AT323" s="216" t="s">
        <v>141</v>
      </c>
      <c r="AU323" s="216" t="s">
        <v>82</v>
      </c>
      <c r="AY323" s="18" t="s">
        <v>139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80</v>
      </c>
      <c r="BK323" s="217">
        <f>ROUND(I323*H323,2)</f>
        <v>0</v>
      </c>
      <c r="BL323" s="18" t="s">
        <v>589</v>
      </c>
      <c r="BM323" s="216" t="s">
        <v>1105</v>
      </c>
    </row>
    <row r="324" s="2" customFormat="1">
      <c r="A324" s="39"/>
      <c r="B324" s="40"/>
      <c r="C324" s="41"/>
      <c r="D324" s="218" t="s">
        <v>148</v>
      </c>
      <c r="E324" s="41"/>
      <c r="F324" s="219" t="s">
        <v>976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148</v>
      </c>
      <c r="AU324" s="18" t="s">
        <v>82</v>
      </c>
    </row>
    <row r="325" s="12" customFormat="1" ht="22.8" customHeight="1">
      <c r="A325" s="12"/>
      <c r="B325" s="189"/>
      <c r="C325" s="190"/>
      <c r="D325" s="191" t="s">
        <v>71</v>
      </c>
      <c r="E325" s="203" t="s">
        <v>979</v>
      </c>
      <c r="F325" s="203" t="s">
        <v>980</v>
      </c>
      <c r="G325" s="190"/>
      <c r="H325" s="190"/>
      <c r="I325" s="193"/>
      <c r="J325" s="204">
        <f>BK325</f>
        <v>0</v>
      </c>
      <c r="K325" s="190"/>
      <c r="L325" s="195"/>
      <c r="M325" s="196"/>
      <c r="N325" s="197"/>
      <c r="O325" s="197"/>
      <c r="P325" s="198">
        <f>SUM(P326:P328)</f>
        <v>0</v>
      </c>
      <c r="Q325" s="197"/>
      <c r="R325" s="198">
        <f>SUM(R326:R328)</f>
        <v>0.0044999999999999997</v>
      </c>
      <c r="S325" s="197"/>
      <c r="T325" s="199">
        <f>SUM(T326:T328)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0" t="s">
        <v>161</v>
      </c>
      <c r="AT325" s="201" t="s">
        <v>71</v>
      </c>
      <c r="AU325" s="201" t="s">
        <v>80</v>
      </c>
      <c r="AY325" s="200" t="s">
        <v>139</v>
      </c>
      <c r="BK325" s="202">
        <f>SUM(BK326:BK328)</f>
        <v>0</v>
      </c>
    </row>
    <row r="326" s="2" customFormat="1" ht="24.15" customHeight="1">
      <c r="A326" s="39"/>
      <c r="B326" s="40"/>
      <c r="C326" s="205" t="s">
        <v>512</v>
      </c>
      <c r="D326" s="205" t="s">
        <v>141</v>
      </c>
      <c r="E326" s="206" t="s">
        <v>982</v>
      </c>
      <c r="F326" s="207" t="s">
        <v>983</v>
      </c>
      <c r="G326" s="208" t="s">
        <v>226</v>
      </c>
      <c r="H326" s="209">
        <v>30</v>
      </c>
      <c r="I326" s="210"/>
      <c r="J326" s="211">
        <f>ROUND(I326*H326,2)</f>
        <v>0</v>
      </c>
      <c r="K326" s="207" t="s">
        <v>145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0.00014999999999999999</v>
      </c>
      <c r="R326" s="214">
        <f>Q326*H326</f>
        <v>0.0044999999999999997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589</v>
      </c>
      <c r="AT326" s="216" t="s">
        <v>141</v>
      </c>
      <c r="AU326" s="216" t="s">
        <v>82</v>
      </c>
      <c r="AY326" s="18" t="s">
        <v>139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589</v>
      </c>
      <c r="BM326" s="216" t="s">
        <v>1106</v>
      </c>
    </row>
    <row r="327" s="2" customFormat="1">
      <c r="A327" s="39"/>
      <c r="B327" s="40"/>
      <c r="C327" s="41"/>
      <c r="D327" s="218" t="s">
        <v>148</v>
      </c>
      <c r="E327" s="41"/>
      <c r="F327" s="219" t="s">
        <v>985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148</v>
      </c>
      <c r="AU327" s="18" t="s">
        <v>82</v>
      </c>
    </row>
    <row r="328" s="2" customFormat="1">
      <c r="A328" s="39"/>
      <c r="B328" s="40"/>
      <c r="C328" s="41"/>
      <c r="D328" s="223" t="s">
        <v>150</v>
      </c>
      <c r="E328" s="41"/>
      <c r="F328" s="224" t="s">
        <v>986</v>
      </c>
      <c r="G328" s="41"/>
      <c r="H328" s="41"/>
      <c r="I328" s="220"/>
      <c r="J328" s="41"/>
      <c r="K328" s="41"/>
      <c r="L328" s="45"/>
      <c r="M328" s="268"/>
      <c r="N328" s="269"/>
      <c r="O328" s="270"/>
      <c r="P328" s="270"/>
      <c r="Q328" s="270"/>
      <c r="R328" s="270"/>
      <c r="S328" s="270"/>
      <c r="T328" s="271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82</v>
      </c>
    </row>
    <row r="329" s="2" customFormat="1" ht="6.96" customHeight="1">
      <c r="A329" s="39"/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/5pjuerfxiqiCz+MNueTbDQLpW4f3n+bSHzhJi3cDuFhQKeBpPxFIXO2qF4NSXgrj3M78Mas92VkjrJDVWifPw==" hashValue="nba8rBzHVnO/72hAGKHjX48c1VZltwpOUTcs0yPbQ08Bw11Jdd4ejP+vAKc6W5ZKUF8j4NyZdYBRVuZRmTgwmA==" algorithmName="SHA-512" password="CC35"/>
  <autoFilter ref="C97:K328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4" r:id="rId1" display="https://podminky.urs.cz/item/CS_URS_2021_02/632451234"/>
    <hyperlink ref="F112" r:id="rId2" display="https://podminky.urs.cz/item/CS_URS_2021_02/632451292"/>
    <hyperlink ref="F121" r:id="rId3" display="https://podminky.urs.cz/item/CS_URS_2021_02/642942611"/>
    <hyperlink ref="F124" r:id="rId4" display="https://podminky.urs.cz/item/CS_URS_2021_02/55331590"/>
    <hyperlink ref="F128" r:id="rId5" display="https://podminky.urs.cz/item/CS_URS_2021_02/949101111"/>
    <hyperlink ref="F131" r:id="rId6" display="https://podminky.urs.cz/item/CS_URS_2021_02/952901111"/>
    <hyperlink ref="F139" r:id="rId7" display="https://podminky.urs.cz/item/CS_URS_2021_02/965045113"/>
    <hyperlink ref="F148" r:id="rId8" display="https://podminky.urs.cz/item/CS_URS_2021_02/997013211"/>
    <hyperlink ref="F151" r:id="rId9" display="https://podminky.urs.cz/item/CS_URS_2021_02/997013501"/>
    <hyperlink ref="F154" r:id="rId10" display="https://podminky.urs.cz/item/CS_URS_2021_02/997013509"/>
    <hyperlink ref="F158" r:id="rId11" display="https://podminky.urs.cz/item/CS_URS_2021_02/997013869"/>
    <hyperlink ref="F162" r:id="rId12" display="https://podminky.urs.cz/item/CS_URS_2021_02/998018001"/>
    <hyperlink ref="F167" r:id="rId13" display="https://podminky.urs.cz/item/CS_URS_2021_02/714121011"/>
    <hyperlink ref="F172" r:id="rId14" display="https://podminky.urs.cz/item/CS_URS_2021_02/59036072"/>
    <hyperlink ref="F176" r:id="rId15" display="https://podminky.urs.cz/item/CS_URS_2021_02/998714101"/>
    <hyperlink ref="F180" r:id="rId16" display="https://podminky.urs.cz/item/CS_URS_2021_02/733111103"/>
    <hyperlink ref="F183" r:id="rId17" display="https://podminky.urs.cz/item/CS_URS_2021_02/733191925"/>
    <hyperlink ref="F186" r:id="rId18" display="https://podminky.urs.cz/item/CS_URS_2021_02/998733101"/>
    <hyperlink ref="F190" r:id="rId19" display="https://podminky.urs.cz/item/CS_URS_2021_02/734221545"/>
    <hyperlink ref="F193" r:id="rId20" display="https://podminky.urs.cz/item/CS_URS_2021_02/734222812"/>
    <hyperlink ref="F196" r:id="rId21" display="https://podminky.urs.cz/item/CS_URS_2021_02/734261233"/>
    <hyperlink ref="F200" r:id="rId22" display="https://podminky.urs.cz/item/CS_URS_2021_02/735000912"/>
    <hyperlink ref="F203" r:id="rId23" display="https://podminky.urs.cz/item/CS_URS_2021_02/735111810"/>
    <hyperlink ref="F207" r:id="rId24" display="https://podminky.urs.cz/item/CS_URS_2021_02/735151680"/>
    <hyperlink ref="F210" r:id="rId25" display="https://podminky.urs.cz/item/CS_URS_2021_02/998735101"/>
    <hyperlink ref="F214" r:id="rId26" display="https://podminky.urs.cz/item/CS_URS_2021_02/763111313"/>
    <hyperlink ref="F221" r:id="rId27" display="https://podminky.urs.cz/item/CS_URS_2021_02/763111712"/>
    <hyperlink ref="F224" r:id="rId28" display="https://podminky.urs.cz/item/CS_URS_2021_02/998763100"/>
    <hyperlink ref="F228" r:id="rId29" display="https://podminky.urs.cz/item/CS_URS_2021_02/766660001"/>
    <hyperlink ref="F231" r:id="rId30" display="https://podminky.urs.cz/item/CS_URS_2021_02/61162014"/>
    <hyperlink ref="F234" r:id="rId31" display="https://podminky.urs.cz/item/CS_URS_2021_02/766660728"/>
    <hyperlink ref="F237" r:id="rId32" display="https://podminky.urs.cz/item/CS_URS_2021_02/54924004"/>
    <hyperlink ref="F240" r:id="rId33" display="https://podminky.urs.cz/item/CS_URS_2021_02/54964150"/>
    <hyperlink ref="F243" r:id="rId34" display="https://podminky.urs.cz/item/CS_URS_2021_02/766660729"/>
    <hyperlink ref="F246" r:id="rId35" display="https://podminky.urs.cz/item/CS_URS_2021_02/54914622"/>
    <hyperlink ref="F249" r:id="rId36" display="https://podminky.urs.cz/item/CS_URS_2021_02/998766201"/>
    <hyperlink ref="F253" r:id="rId37" display="https://podminky.urs.cz/item/CS_URS_2021_02/776201812"/>
    <hyperlink ref="F257" r:id="rId38" display="https://podminky.urs.cz/item/CS_URS_2021_02/776232111"/>
    <hyperlink ref="F265" r:id="rId39" display="https://podminky.urs.cz/item/CS_URS_2021_02/28411051"/>
    <hyperlink ref="F269" r:id="rId40" display="https://podminky.urs.cz/item/CS_URS_2021_02/776411112"/>
    <hyperlink ref="F277" r:id="rId41" display="https://podminky.urs.cz/item/CS_URS_2021_02/28411010"/>
    <hyperlink ref="F281" r:id="rId42" display="https://podminky.urs.cz/item/CS_URS_2021_02/998776101"/>
    <hyperlink ref="F285" r:id="rId43" display="https://podminky.urs.cz/item/CS_URS_2021_02/783614551"/>
    <hyperlink ref="F288" r:id="rId44" display="https://podminky.urs.cz/item/CS_URS_2021_02/783615551"/>
    <hyperlink ref="F291" r:id="rId45" display="https://podminky.urs.cz/item/CS_URS_2021_02/783617611"/>
    <hyperlink ref="F295" r:id="rId46" display="https://podminky.urs.cz/item/CS_URS_2021_02/784121001"/>
    <hyperlink ref="F304" r:id="rId47" display="https://podminky.urs.cz/item/CS_URS_2021_02/784171101"/>
    <hyperlink ref="F307" r:id="rId48" display="https://podminky.urs.cz/item/CS_URS_2021_02/58124844"/>
    <hyperlink ref="F311" r:id="rId49" display="https://podminky.urs.cz/item/CS_URS_2021_02/784181111"/>
    <hyperlink ref="F314" r:id="rId50" display="https://podminky.urs.cz/item/CS_URS_2021_02/784211101"/>
    <hyperlink ref="F328" r:id="rId51" display="https://podminky.urs.cz/item/CS_URS_2021_02/460941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učeben ZŠ Slezská Ostrava II (PD, AD, IČ)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30. 11. 2021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1108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ROUND((SUM(BE81:BE99)),  2)</f>
        <v>0</v>
      </c>
      <c r="G33" s="39"/>
      <c r="H33" s="39"/>
      <c r="I33" s="149">
        <v>0.20999999999999999</v>
      </c>
      <c r="J33" s="148">
        <f>ROUND(((SUM(BE81:BE99))*I33),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ROUND((SUM(BF81:BF99)),  2)</f>
        <v>0</v>
      </c>
      <c r="G34" s="39"/>
      <c r="H34" s="39"/>
      <c r="I34" s="149">
        <v>0.14999999999999999</v>
      </c>
      <c r="J34" s="148">
        <f>ROUND(((SUM(BF81:BF99))*I34),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ROUND((SUM(BG81:BG99)),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ROUND((SUM(BH81:BH99)),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ROUND((SUM(BI81:BI99)),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učeben ZŠ Slezská Ostrava II (PD, AD, IČ)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ZŠ Škrobálková - Pracovní dílny - interiér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Slezská Ostrava</v>
      </c>
      <c r="G52" s="41"/>
      <c r="H52" s="41"/>
      <c r="I52" s="33" t="s">
        <v>23</v>
      </c>
      <c r="J52" s="73" t="str">
        <f>IF(J12="","",J12)</f>
        <v>30. 11. 2021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Městský obvod Slezská Ostrava</v>
      </c>
      <c r="G54" s="41"/>
      <c r="H54" s="41"/>
      <c r="I54" s="33" t="s">
        <v>31</v>
      </c>
      <c r="J54" s="37" t="str">
        <f>E21</f>
        <v>Kapego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Pavel Klus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121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124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Modernizace učeben ZŠ Slezská Ostrava II (PD, AD, IČ)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04 - ZŠ Škrobálková - Pracovní dílny - interiér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Slezská Ostrava</v>
      </c>
      <c r="G75" s="41"/>
      <c r="H75" s="41"/>
      <c r="I75" s="33" t="s">
        <v>23</v>
      </c>
      <c r="J75" s="73" t="str">
        <f>IF(J12="","",J12)</f>
        <v>30. 11. 2021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Městský obvod Slezská Ostrava</v>
      </c>
      <c r="G77" s="41"/>
      <c r="H77" s="41"/>
      <c r="I77" s="33" t="s">
        <v>31</v>
      </c>
      <c r="J77" s="37" t="str">
        <f>E21</f>
        <v>Kapego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Pavel Klus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125</v>
      </c>
      <c r="D80" s="181" t="s">
        <v>57</v>
      </c>
      <c r="E80" s="181" t="s">
        <v>53</v>
      </c>
      <c r="F80" s="181" t="s">
        <v>54</v>
      </c>
      <c r="G80" s="181" t="s">
        <v>126</v>
      </c>
      <c r="H80" s="181" t="s">
        <v>127</v>
      </c>
      <c r="I80" s="181" t="s">
        <v>128</v>
      </c>
      <c r="J80" s="181" t="s">
        <v>96</v>
      </c>
      <c r="K80" s="182" t="s">
        <v>129</v>
      </c>
      <c r="L80" s="183"/>
      <c r="M80" s="93" t="s">
        <v>19</v>
      </c>
      <c r="N80" s="94" t="s">
        <v>42</v>
      </c>
      <c r="O80" s="94" t="s">
        <v>130</v>
      </c>
      <c r="P80" s="94" t="s">
        <v>131</v>
      </c>
      <c r="Q80" s="94" t="s">
        <v>132</v>
      </c>
      <c r="R80" s="94" t="s">
        <v>133</v>
      </c>
      <c r="S80" s="94" t="s">
        <v>134</v>
      </c>
      <c r="T80" s="95" t="s">
        <v>135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71</v>
      </c>
      <c r="E82" s="192" t="s">
        <v>190</v>
      </c>
      <c r="F82" s="192" t="s">
        <v>971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161</v>
      </c>
      <c r="AT82" s="201" t="s">
        <v>71</v>
      </c>
      <c r="AU82" s="201" t="s">
        <v>72</v>
      </c>
      <c r="AY82" s="200" t="s">
        <v>139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71</v>
      </c>
      <c r="E83" s="203" t="s">
        <v>996</v>
      </c>
      <c r="F83" s="203" t="s">
        <v>997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SUM(P84:P99)</f>
        <v>0</v>
      </c>
      <c r="Q83" s="197"/>
      <c r="R83" s="198">
        <f>SUM(R84:R99)</f>
        <v>0</v>
      </c>
      <c r="S83" s="197"/>
      <c r="T83" s="199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161</v>
      </c>
      <c r="AT83" s="201" t="s">
        <v>71</v>
      </c>
      <c r="AU83" s="201" t="s">
        <v>80</v>
      </c>
      <c r="AY83" s="200" t="s">
        <v>139</v>
      </c>
      <c r="BK83" s="202">
        <f>SUM(BK84:BK99)</f>
        <v>0</v>
      </c>
    </row>
    <row r="84" s="2" customFormat="1" ht="24.15" customHeight="1">
      <c r="A84" s="39"/>
      <c r="B84" s="40"/>
      <c r="C84" s="205" t="s">
        <v>80</v>
      </c>
      <c r="D84" s="205" t="s">
        <v>141</v>
      </c>
      <c r="E84" s="206" t="s">
        <v>1109</v>
      </c>
      <c r="F84" s="207" t="s">
        <v>1110</v>
      </c>
      <c r="G84" s="208" t="s">
        <v>999</v>
      </c>
      <c r="H84" s="209">
        <v>2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589</v>
      </c>
      <c r="AT84" s="216" t="s">
        <v>141</v>
      </c>
      <c r="AU84" s="216" t="s">
        <v>82</v>
      </c>
      <c r="AY84" s="18" t="s">
        <v>139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589</v>
      </c>
      <c r="BM84" s="216" t="s">
        <v>1111</v>
      </c>
    </row>
    <row r="85" s="2" customFormat="1">
      <c r="A85" s="39"/>
      <c r="B85" s="40"/>
      <c r="C85" s="41"/>
      <c r="D85" s="218" t="s">
        <v>148</v>
      </c>
      <c r="E85" s="41"/>
      <c r="F85" s="219" t="s">
        <v>1110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148</v>
      </c>
      <c r="AU85" s="18" t="s">
        <v>82</v>
      </c>
    </row>
    <row r="86" s="2" customFormat="1" ht="24.15" customHeight="1">
      <c r="A86" s="39"/>
      <c r="B86" s="40"/>
      <c r="C86" s="205" t="s">
        <v>82</v>
      </c>
      <c r="D86" s="205" t="s">
        <v>141</v>
      </c>
      <c r="E86" s="206" t="s">
        <v>1112</v>
      </c>
      <c r="F86" s="207" t="s">
        <v>1113</v>
      </c>
      <c r="G86" s="208" t="s">
        <v>999</v>
      </c>
      <c r="H86" s="209">
        <v>8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589</v>
      </c>
      <c r="AT86" s="216" t="s">
        <v>141</v>
      </c>
      <c r="AU86" s="216" t="s">
        <v>82</v>
      </c>
      <c r="AY86" s="18" t="s">
        <v>139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589</v>
      </c>
      <c r="BM86" s="216" t="s">
        <v>1114</v>
      </c>
    </row>
    <row r="87" s="2" customFormat="1">
      <c r="A87" s="39"/>
      <c r="B87" s="40"/>
      <c r="C87" s="41"/>
      <c r="D87" s="218" t="s">
        <v>148</v>
      </c>
      <c r="E87" s="41"/>
      <c r="F87" s="219" t="s">
        <v>1113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148</v>
      </c>
      <c r="AU87" s="18" t="s">
        <v>82</v>
      </c>
    </row>
    <row r="88" s="2" customFormat="1" ht="24.15" customHeight="1">
      <c r="A88" s="39"/>
      <c r="B88" s="40"/>
      <c r="C88" s="205" t="s">
        <v>161</v>
      </c>
      <c r="D88" s="205" t="s">
        <v>141</v>
      </c>
      <c r="E88" s="206" t="s">
        <v>1115</v>
      </c>
      <c r="F88" s="207" t="s">
        <v>1113</v>
      </c>
      <c r="G88" s="208" t="s">
        <v>999</v>
      </c>
      <c r="H88" s="209">
        <v>8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589</v>
      </c>
      <c r="AT88" s="216" t="s">
        <v>141</v>
      </c>
      <c r="AU88" s="216" t="s">
        <v>82</v>
      </c>
      <c r="AY88" s="18" t="s">
        <v>139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589</v>
      </c>
      <c r="BM88" s="216" t="s">
        <v>1116</v>
      </c>
    </row>
    <row r="89" s="2" customFormat="1">
      <c r="A89" s="39"/>
      <c r="B89" s="40"/>
      <c r="C89" s="41"/>
      <c r="D89" s="218" t="s">
        <v>148</v>
      </c>
      <c r="E89" s="41"/>
      <c r="F89" s="219" t="s">
        <v>1113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148</v>
      </c>
      <c r="AU89" s="18" t="s">
        <v>82</v>
      </c>
    </row>
    <row r="90" s="2" customFormat="1" ht="21.75" customHeight="1">
      <c r="A90" s="39"/>
      <c r="B90" s="40"/>
      <c r="C90" s="205" t="s">
        <v>146</v>
      </c>
      <c r="D90" s="205" t="s">
        <v>141</v>
      </c>
      <c r="E90" s="206" t="s">
        <v>1117</v>
      </c>
      <c r="F90" s="207" t="s">
        <v>1118</v>
      </c>
      <c r="G90" s="208" t="s">
        <v>999</v>
      </c>
      <c r="H90" s="209">
        <v>16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589</v>
      </c>
      <c r="AT90" s="216" t="s">
        <v>141</v>
      </c>
      <c r="AU90" s="216" t="s">
        <v>82</v>
      </c>
      <c r="AY90" s="18" t="s">
        <v>139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589</v>
      </c>
      <c r="BM90" s="216" t="s">
        <v>1119</v>
      </c>
    </row>
    <row r="91" s="2" customFormat="1">
      <c r="A91" s="39"/>
      <c r="B91" s="40"/>
      <c r="C91" s="41"/>
      <c r="D91" s="218" t="s">
        <v>148</v>
      </c>
      <c r="E91" s="41"/>
      <c r="F91" s="219" t="s">
        <v>1118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148</v>
      </c>
      <c r="AU91" s="18" t="s">
        <v>82</v>
      </c>
    </row>
    <row r="92" s="2" customFormat="1" ht="21.75" customHeight="1">
      <c r="A92" s="39"/>
      <c r="B92" s="40"/>
      <c r="C92" s="205" t="s">
        <v>175</v>
      </c>
      <c r="D92" s="205" t="s">
        <v>141</v>
      </c>
      <c r="E92" s="206" t="s">
        <v>1120</v>
      </c>
      <c r="F92" s="207" t="s">
        <v>1121</v>
      </c>
      <c r="G92" s="208" t="s">
        <v>999</v>
      </c>
      <c r="H92" s="209">
        <v>2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589</v>
      </c>
      <c r="AT92" s="216" t="s">
        <v>141</v>
      </c>
      <c r="AU92" s="216" t="s">
        <v>82</v>
      </c>
      <c r="AY92" s="18" t="s">
        <v>139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589</v>
      </c>
      <c r="BM92" s="216" t="s">
        <v>1122</v>
      </c>
    </row>
    <row r="93" s="2" customFormat="1">
      <c r="A93" s="39"/>
      <c r="B93" s="40"/>
      <c r="C93" s="41"/>
      <c r="D93" s="218" t="s">
        <v>148</v>
      </c>
      <c r="E93" s="41"/>
      <c r="F93" s="219" t="s">
        <v>1121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148</v>
      </c>
      <c r="AU93" s="18" t="s">
        <v>82</v>
      </c>
    </row>
    <row r="94" s="2" customFormat="1" ht="21.75" customHeight="1">
      <c r="A94" s="39"/>
      <c r="B94" s="40"/>
      <c r="C94" s="205" t="s">
        <v>182</v>
      </c>
      <c r="D94" s="205" t="s">
        <v>141</v>
      </c>
      <c r="E94" s="206" t="s">
        <v>1123</v>
      </c>
      <c r="F94" s="207" t="s">
        <v>1121</v>
      </c>
      <c r="G94" s="208" t="s">
        <v>999</v>
      </c>
      <c r="H94" s="209">
        <v>3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589</v>
      </c>
      <c r="AT94" s="216" t="s">
        <v>141</v>
      </c>
      <c r="AU94" s="216" t="s">
        <v>82</v>
      </c>
      <c r="AY94" s="18" t="s">
        <v>139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589</v>
      </c>
      <c r="BM94" s="216" t="s">
        <v>1124</v>
      </c>
    </row>
    <row r="95" s="2" customFormat="1">
      <c r="A95" s="39"/>
      <c r="B95" s="40"/>
      <c r="C95" s="41"/>
      <c r="D95" s="218" t="s">
        <v>148</v>
      </c>
      <c r="E95" s="41"/>
      <c r="F95" s="219" t="s">
        <v>1121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148</v>
      </c>
      <c r="AU95" s="18" t="s">
        <v>82</v>
      </c>
    </row>
    <row r="96" s="2" customFormat="1" ht="16.5" customHeight="1">
      <c r="A96" s="39"/>
      <c r="B96" s="40"/>
      <c r="C96" s="205" t="s">
        <v>189</v>
      </c>
      <c r="D96" s="205" t="s">
        <v>141</v>
      </c>
      <c r="E96" s="206" t="s">
        <v>1125</v>
      </c>
      <c r="F96" s="207" t="s">
        <v>1015</v>
      </c>
      <c r="G96" s="208" t="s">
        <v>999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589</v>
      </c>
      <c r="AT96" s="216" t="s">
        <v>141</v>
      </c>
      <c r="AU96" s="216" t="s">
        <v>82</v>
      </c>
      <c r="AY96" s="18" t="s">
        <v>139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589</v>
      </c>
      <c r="BM96" s="216" t="s">
        <v>1126</v>
      </c>
    </row>
    <row r="97" s="2" customFormat="1">
      <c r="A97" s="39"/>
      <c r="B97" s="40"/>
      <c r="C97" s="41"/>
      <c r="D97" s="218" t="s">
        <v>148</v>
      </c>
      <c r="E97" s="41"/>
      <c r="F97" s="219" t="s">
        <v>1015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82</v>
      </c>
    </row>
    <row r="98" s="2" customFormat="1" ht="16.5" customHeight="1">
      <c r="A98" s="39"/>
      <c r="B98" s="40"/>
      <c r="C98" s="205" t="s">
        <v>193</v>
      </c>
      <c r="D98" s="205" t="s">
        <v>141</v>
      </c>
      <c r="E98" s="206" t="s">
        <v>1127</v>
      </c>
      <c r="F98" s="207" t="s">
        <v>1017</v>
      </c>
      <c r="G98" s="208" t="s">
        <v>977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589</v>
      </c>
      <c r="AT98" s="216" t="s">
        <v>141</v>
      </c>
      <c r="AU98" s="216" t="s">
        <v>82</v>
      </c>
      <c r="AY98" s="18" t="s">
        <v>139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589</v>
      </c>
      <c r="BM98" s="216" t="s">
        <v>1128</v>
      </c>
    </row>
    <row r="99" s="2" customFormat="1">
      <c r="A99" s="39"/>
      <c r="B99" s="40"/>
      <c r="C99" s="41"/>
      <c r="D99" s="218" t="s">
        <v>148</v>
      </c>
      <c r="E99" s="41"/>
      <c r="F99" s="219" t="s">
        <v>1017</v>
      </c>
      <c r="G99" s="41"/>
      <c r="H99" s="41"/>
      <c r="I99" s="220"/>
      <c r="J99" s="41"/>
      <c r="K99" s="41"/>
      <c r="L99" s="45"/>
      <c r="M99" s="268"/>
      <c r="N99" s="269"/>
      <c r="O99" s="270"/>
      <c r="P99" s="270"/>
      <c r="Q99" s="270"/>
      <c r="R99" s="270"/>
      <c r="S99" s="270"/>
      <c r="T99" s="271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2" customFormat="1" ht="6.96" customHeight="1">
      <c r="A100" s="39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45"/>
      <c r="M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</sheetData>
  <sheetProtection sheet="1" autoFilter="0" formatColumns="0" formatRows="0" objects="1" scenarios="1" spinCount="100000" saltValue="DghpJ9QWeDlv2ZLPP/61HBLfot7KxomnLQKj2rXHPerdBIYliNMs15mfqnpeeKjX4l6AktlPqHkRGHOXcj7IyA==" hashValue="9gc1kL6XD6w6W6Q5ynKS7KiUN0dQE+Yx1iaEvavJGfCoR4AAr8HpMH7eCA5gBHjrFrfvJ8V0NVKA2KROpePFPQ==" algorithmName="SHA-512" password="CC35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1129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1130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1131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1132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1133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1134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1135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1136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1137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1138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1139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1140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1141</v>
      </c>
      <c r="F19" s="283" t="s">
        <v>1142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1143</v>
      </c>
      <c r="F20" s="283" t="s">
        <v>1144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1145</v>
      </c>
      <c r="F21" s="283" t="s">
        <v>1146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1147</v>
      </c>
      <c r="F22" s="283" t="s">
        <v>1148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1149</v>
      </c>
      <c r="F23" s="283" t="s">
        <v>1150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1151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1152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1153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1154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1155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1156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1157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1158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1159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125</v>
      </c>
      <c r="F36" s="283"/>
      <c r="G36" s="283" t="s">
        <v>1160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1161</v>
      </c>
      <c r="F37" s="283"/>
      <c r="G37" s="283" t="s">
        <v>1162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1163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1164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126</v>
      </c>
      <c r="F40" s="283"/>
      <c r="G40" s="283" t="s">
        <v>1165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127</v>
      </c>
      <c r="F41" s="283"/>
      <c r="G41" s="283" t="s">
        <v>1166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1167</v>
      </c>
      <c r="F42" s="283"/>
      <c r="G42" s="283" t="s">
        <v>1168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1169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1170</v>
      </c>
      <c r="F44" s="283"/>
      <c r="G44" s="283" t="s">
        <v>1171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129</v>
      </c>
      <c r="F45" s="283"/>
      <c r="G45" s="283" t="s">
        <v>1172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1173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1174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1175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1176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1177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1178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1179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1180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1181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1182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1183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1184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1185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1186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1187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1188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1189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1190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1191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1192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1193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1194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1195</v>
      </c>
      <c r="D76" s="301"/>
      <c r="E76" s="301"/>
      <c r="F76" s="301" t="s">
        <v>1196</v>
      </c>
      <c r="G76" s="302"/>
      <c r="H76" s="301" t="s">
        <v>54</v>
      </c>
      <c r="I76" s="301" t="s">
        <v>57</v>
      </c>
      <c r="J76" s="301" t="s">
        <v>1197</v>
      </c>
      <c r="K76" s="300"/>
    </row>
    <row r="77" s="1" customFormat="1" ht="17.25" customHeight="1">
      <c r="B77" s="298"/>
      <c r="C77" s="303" t="s">
        <v>1198</v>
      </c>
      <c r="D77" s="303"/>
      <c r="E77" s="303"/>
      <c r="F77" s="304" t="s">
        <v>1199</v>
      </c>
      <c r="G77" s="305"/>
      <c r="H77" s="303"/>
      <c r="I77" s="303"/>
      <c r="J77" s="303" t="s">
        <v>1200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1201</v>
      </c>
      <c r="G79" s="310"/>
      <c r="H79" s="286" t="s">
        <v>1202</v>
      </c>
      <c r="I79" s="286" t="s">
        <v>1203</v>
      </c>
      <c r="J79" s="286">
        <v>20</v>
      </c>
      <c r="K79" s="300"/>
    </row>
    <row r="80" s="1" customFormat="1" ht="15" customHeight="1">
      <c r="B80" s="298"/>
      <c r="C80" s="286" t="s">
        <v>1204</v>
      </c>
      <c r="D80" s="286"/>
      <c r="E80" s="286"/>
      <c r="F80" s="309" t="s">
        <v>1201</v>
      </c>
      <c r="G80" s="310"/>
      <c r="H80" s="286" t="s">
        <v>1205</v>
      </c>
      <c r="I80" s="286" t="s">
        <v>1203</v>
      </c>
      <c r="J80" s="286">
        <v>120</v>
      </c>
      <c r="K80" s="300"/>
    </row>
    <row r="81" s="1" customFormat="1" ht="15" customHeight="1">
      <c r="B81" s="311"/>
      <c r="C81" s="286" t="s">
        <v>1206</v>
      </c>
      <c r="D81" s="286"/>
      <c r="E81" s="286"/>
      <c r="F81" s="309" t="s">
        <v>1207</v>
      </c>
      <c r="G81" s="310"/>
      <c r="H81" s="286" t="s">
        <v>1208</v>
      </c>
      <c r="I81" s="286" t="s">
        <v>1203</v>
      </c>
      <c r="J81" s="286">
        <v>50</v>
      </c>
      <c r="K81" s="300"/>
    </row>
    <row r="82" s="1" customFormat="1" ht="15" customHeight="1">
      <c r="B82" s="311"/>
      <c r="C82" s="286" t="s">
        <v>1209</v>
      </c>
      <c r="D82" s="286"/>
      <c r="E82" s="286"/>
      <c r="F82" s="309" t="s">
        <v>1201</v>
      </c>
      <c r="G82" s="310"/>
      <c r="H82" s="286" t="s">
        <v>1210</v>
      </c>
      <c r="I82" s="286" t="s">
        <v>1211</v>
      </c>
      <c r="J82" s="286"/>
      <c r="K82" s="300"/>
    </row>
    <row r="83" s="1" customFormat="1" ht="15" customHeight="1">
      <c r="B83" s="311"/>
      <c r="C83" s="312" t="s">
        <v>1212</v>
      </c>
      <c r="D83" s="312"/>
      <c r="E83" s="312"/>
      <c r="F83" s="313" t="s">
        <v>1207</v>
      </c>
      <c r="G83" s="312"/>
      <c r="H83" s="312" t="s">
        <v>1213</v>
      </c>
      <c r="I83" s="312" t="s">
        <v>1203</v>
      </c>
      <c r="J83" s="312">
        <v>15</v>
      </c>
      <c r="K83" s="300"/>
    </row>
    <row r="84" s="1" customFormat="1" ht="15" customHeight="1">
      <c r="B84" s="311"/>
      <c r="C84" s="312" t="s">
        <v>1214</v>
      </c>
      <c r="D84" s="312"/>
      <c r="E84" s="312"/>
      <c r="F84" s="313" t="s">
        <v>1207</v>
      </c>
      <c r="G84" s="312"/>
      <c r="H84" s="312" t="s">
        <v>1215</v>
      </c>
      <c r="I84" s="312" t="s">
        <v>1203</v>
      </c>
      <c r="J84" s="312">
        <v>15</v>
      </c>
      <c r="K84" s="300"/>
    </row>
    <row r="85" s="1" customFormat="1" ht="15" customHeight="1">
      <c r="B85" s="311"/>
      <c r="C85" s="312" t="s">
        <v>1216</v>
      </c>
      <c r="D85" s="312"/>
      <c r="E85" s="312"/>
      <c r="F85" s="313" t="s">
        <v>1207</v>
      </c>
      <c r="G85" s="312"/>
      <c r="H85" s="312" t="s">
        <v>1217</v>
      </c>
      <c r="I85" s="312" t="s">
        <v>1203</v>
      </c>
      <c r="J85" s="312">
        <v>20</v>
      </c>
      <c r="K85" s="300"/>
    </row>
    <row r="86" s="1" customFormat="1" ht="15" customHeight="1">
      <c r="B86" s="311"/>
      <c r="C86" s="312" t="s">
        <v>1218</v>
      </c>
      <c r="D86" s="312"/>
      <c r="E86" s="312"/>
      <c r="F86" s="313" t="s">
        <v>1207</v>
      </c>
      <c r="G86" s="312"/>
      <c r="H86" s="312" t="s">
        <v>1219</v>
      </c>
      <c r="I86" s="312" t="s">
        <v>1203</v>
      </c>
      <c r="J86" s="312">
        <v>20</v>
      </c>
      <c r="K86" s="300"/>
    </row>
    <row r="87" s="1" customFormat="1" ht="15" customHeight="1">
      <c r="B87" s="311"/>
      <c r="C87" s="286" t="s">
        <v>1220</v>
      </c>
      <c r="D87" s="286"/>
      <c r="E87" s="286"/>
      <c r="F87" s="309" t="s">
        <v>1207</v>
      </c>
      <c r="G87" s="310"/>
      <c r="H87" s="286" t="s">
        <v>1221</v>
      </c>
      <c r="I87" s="286" t="s">
        <v>1203</v>
      </c>
      <c r="J87" s="286">
        <v>50</v>
      </c>
      <c r="K87" s="300"/>
    </row>
    <row r="88" s="1" customFormat="1" ht="15" customHeight="1">
      <c r="B88" s="311"/>
      <c r="C88" s="286" t="s">
        <v>1222</v>
      </c>
      <c r="D88" s="286"/>
      <c r="E88" s="286"/>
      <c r="F88" s="309" t="s">
        <v>1207</v>
      </c>
      <c r="G88" s="310"/>
      <c r="H88" s="286" t="s">
        <v>1223</v>
      </c>
      <c r="I88" s="286" t="s">
        <v>1203</v>
      </c>
      <c r="J88" s="286">
        <v>20</v>
      </c>
      <c r="K88" s="300"/>
    </row>
    <row r="89" s="1" customFormat="1" ht="15" customHeight="1">
      <c r="B89" s="311"/>
      <c r="C89" s="286" t="s">
        <v>1224</v>
      </c>
      <c r="D89" s="286"/>
      <c r="E89" s="286"/>
      <c r="F89" s="309" t="s">
        <v>1207</v>
      </c>
      <c r="G89" s="310"/>
      <c r="H89" s="286" t="s">
        <v>1225</v>
      </c>
      <c r="I89" s="286" t="s">
        <v>1203</v>
      </c>
      <c r="J89" s="286">
        <v>20</v>
      </c>
      <c r="K89" s="300"/>
    </row>
    <row r="90" s="1" customFormat="1" ht="15" customHeight="1">
      <c r="B90" s="311"/>
      <c r="C90" s="286" t="s">
        <v>1226</v>
      </c>
      <c r="D90" s="286"/>
      <c r="E90" s="286"/>
      <c r="F90" s="309" t="s">
        <v>1207</v>
      </c>
      <c r="G90" s="310"/>
      <c r="H90" s="286" t="s">
        <v>1227</v>
      </c>
      <c r="I90" s="286" t="s">
        <v>1203</v>
      </c>
      <c r="J90" s="286">
        <v>50</v>
      </c>
      <c r="K90" s="300"/>
    </row>
    <row r="91" s="1" customFormat="1" ht="15" customHeight="1">
      <c r="B91" s="311"/>
      <c r="C91" s="286" t="s">
        <v>1228</v>
      </c>
      <c r="D91" s="286"/>
      <c r="E91" s="286"/>
      <c r="F91" s="309" t="s">
        <v>1207</v>
      </c>
      <c r="G91" s="310"/>
      <c r="H91" s="286" t="s">
        <v>1228</v>
      </c>
      <c r="I91" s="286" t="s">
        <v>1203</v>
      </c>
      <c r="J91" s="286">
        <v>50</v>
      </c>
      <c r="K91" s="300"/>
    </row>
    <row r="92" s="1" customFormat="1" ht="15" customHeight="1">
      <c r="B92" s="311"/>
      <c r="C92" s="286" t="s">
        <v>1229</v>
      </c>
      <c r="D92" s="286"/>
      <c r="E92" s="286"/>
      <c r="F92" s="309" t="s">
        <v>1207</v>
      </c>
      <c r="G92" s="310"/>
      <c r="H92" s="286" t="s">
        <v>1230</v>
      </c>
      <c r="I92" s="286" t="s">
        <v>1203</v>
      </c>
      <c r="J92" s="286">
        <v>255</v>
      </c>
      <c r="K92" s="300"/>
    </row>
    <row r="93" s="1" customFormat="1" ht="15" customHeight="1">
      <c r="B93" s="311"/>
      <c r="C93" s="286" t="s">
        <v>1231</v>
      </c>
      <c r="D93" s="286"/>
      <c r="E93" s="286"/>
      <c r="F93" s="309" t="s">
        <v>1201</v>
      </c>
      <c r="G93" s="310"/>
      <c r="H93" s="286" t="s">
        <v>1232</v>
      </c>
      <c r="I93" s="286" t="s">
        <v>1233</v>
      </c>
      <c r="J93" s="286"/>
      <c r="K93" s="300"/>
    </row>
    <row r="94" s="1" customFormat="1" ht="15" customHeight="1">
      <c r="B94" s="311"/>
      <c r="C94" s="286" t="s">
        <v>1234</v>
      </c>
      <c r="D94" s="286"/>
      <c r="E94" s="286"/>
      <c r="F94" s="309" t="s">
        <v>1201</v>
      </c>
      <c r="G94" s="310"/>
      <c r="H94" s="286" t="s">
        <v>1235</v>
      </c>
      <c r="I94" s="286" t="s">
        <v>1236</v>
      </c>
      <c r="J94" s="286"/>
      <c r="K94" s="300"/>
    </row>
    <row r="95" s="1" customFormat="1" ht="15" customHeight="1">
      <c r="B95" s="311"/>
      <c r="C95" s="286" t="s">
        <v>1237</v>
      </c>
      <c r="D95" s="286"/>
      <c r="E95" s="286"/>
      <c r="F95" s="309" t="s">
        <v>1201</v>
      </c>
      <c r="G95" s="310"/>
      <c r="H95" s="286" t="s">
        <v>1237</v>
      </c>
      <c r="I95" s="286" t="s">
        <v>1236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1201</v>
      </c>
      <c r="G96" s="310"/>
      <c r="H96" s="286" t="s">
        <v>1238</v>
      </c>
      <c r="I96" s="286" t="s">
        <v>1236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1201</v>
      </c>
      <c r="G97" s="310"/>
      <c r="H97" s="286" t="s">
        <v>1239</v>
      </c>
      <c r="I97" s="286" t="s">
        <v>1236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1240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1195</v>
      </c>
      <c r="D103" s="301"/>
      <c r="E103" s="301"/>
      <c r="F103" s="301" t="s">
        <v>1196</v>
      </c>
      <c r="G103" s="302"/>
      <c r="H103" s="301" t="s">
        <v>54</v>
      </c>
      <c r="I103" s="301" t="s">
        <v>57</v>
      </c>
      <c r="J103" s="301" t="s">
        <v>1197</v>
      </c>
      <c r="K103" s="300"/>
    </row>
    <row r="104" s="1" customFormat="1" ht="17.25" customHeight="1">
      <c r="B104" s="298"/>
      <c r="C104" s="303" t="s">
        <v>1198</v>
      </c>
      <c r="D104" s="303"/>
      <c r="E104" s="303"/>
      <c r="F104" s="304" t="s">
        <v>1199</v>
      </c>
      <c r="G104" s="305"/>
      <c r="H104" s="303"/>
      <c r="I104" s="303"/>
      <c r="J104" s="303" t="s">
        <v>1200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1201</v>
      </c>
      <c r="G106" s="286"/>
      <c r="H106" s="286" t="s">
        <v>1241</v>
      </c>
      <c r="I106" s="286" t="s">
        <v>1203</v>
      </c>
      <c r="J106" s="286">
        <v>20</v>
      </c>
      <c r="K106" s="300"/>
    </row>
    <row r="107" s="1" customFormat="1" ht="15" customHeight="1">
      <c r="B107" s="298"/>
      <c r="C107" s="286" t="s">
        <v>1204</v>
      </c>
      <c r="D107" s="286"/>
      <c r="E107" s="286"/>
      <c r="F107" s="309" t="s">
        <v>1201</v>
      </c>
      <c r="G107" s="286"/>
      <c r="H107" s="286" t="s">
        <v>1241</v>
      </c>
      <c r="I107" s="286" t="s">
        <v>1203</v>
      </c>
      <c r="J107" s="286">
        <v>120</v>
      </c>
      <c r="K107" s="300"/>
    </row>
    <row r="108" s="1" customFormat="1" ht="15" customHeight="1">
      <c r="B108" s="311"/>
      <c r="C108" s="286" t="s">
        <v>1206</v>
      </c>
      <c r="D108" s="286"/>
      <c r="E108" s="286"/>
      <c r="F108" s="309" t="s">
        <v>1207</v>
      </c>
      <c r="G108" s="286"/>
      <c r="H108" s="286" t="s">
        <v>1241</v>
      </c>
      <c r="I108" s="286" t="s">
        <v>1203</v>
      </c>
      <c r="J108" s="286">
        <v>50</v>
      </c>
      <c r="K108" s="300"/>
    </row>
    <row r="109" s="1" customFormat="1" ht="15" customHeight="1">
      <c r="B109" s="311"/>
      <c r="C109" s="286" t="s">
        <v>1209</v>
      </c>
      <c r="D109" s="286"/>
      <c r="E109" s="286"/>
      <c r="F109" s="309" t="s">
        <v>1201</v>
      </c>
      <c r="G109" s="286"/>
      <c r="H109" s="286" t="s">
        <v>1241</v>
      </c>
      <c r="I109" s="286" t="s">
        <v>1211</v>
      </c>
      <c r="J109" s="286"/>
      <c r="K109" s="300"/>
    </row>
    <row r="110" s="1" customFormat="1" ht="15" customHeight="1">
      <c r="B110" s="311"/>
      <c r="C110" s="286" t="s">
        <v>1220</v>
      </c>
      <c r="D110" s="286"/>
      <c r="E110" s="286"/>
      <c r="F110" s="309" t="s">
        <v>1207</v>
      </c>
      <c r="G110" s="286"/>
      <c r="H110" s="286" t="s">
        <v>1241</v>
      </c>
      <c r="I110" s="286" t="s">
        <v>1203</v>
      </c>
      <c r="J110" s="286">
        <v>50</v>
      </c>
      <c r="K110" s="300"/>
    </row>
    <row r="111" s="1" customFormat="1" ht="15" customHeight="1">
      <c r="B111" s="311"/>
      <c r="C111" s="286" t="s">
        <v>1228</v>
      </c>
      <c r="D111" s="286"/>
      <c r="E111" s="286"/>
      <c r="F111" s="309" t="s">
        <v>1207</v>
      </c>
      <c r="G111" s="286"/>
      <c r="H111" s="286" t="s">
        <v>1241</v>
      </c>
      <c r="I111" s="286" t="s">
        <v>1203</v>
      </c>
      <c r="J111" s="286">
        <v>50</v>
      </c>
      <c r="K111" s="300"/>
    </row>
    <row r="112" s="1" customFormat="1" ht="15" customHeight="1">
      <c r="B112" s="311"/>
      <c r="C112" s="286" t="s">
        <v>1226</v>
      </c>
      <c r="D112" s="286"/>
      <c r="E112" s="286"/>
      <c r="F112" s="309" t="s">
        <v>1207</v>
      </c>
      <c r="G112" s="286"/>
      <c r="H112" s="286" t="s">
        <v>1241</v>
      </c>
      <c r="I112" s="286" t="s">
        <v>1203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1201</v>
      </c>
      <c r="G113" s="286"/>
      <c r="H113" s="286" t="s">
        <v>1242</v>
      </c>
      <c r="I113" s="286" t="s">
        <v>1203</v>
      </c>
      <c r="J113" s="286">
        <v>20</v>
      </c>
      <c r="K113" s="300"/>
    </row>
    <row r="114" s="1" customFormat="1" ht="15" customHeight="1">
      <c r="B114" s="311"/>
      <c r="C114" s="286" t="s">
        <v>1243</v>
      </c>
      <c r="D114" s="286"/>
      <c r="E114" s="286"/>
      <c r="F114" s="309" t="s">
        <v>1201</v>
      </c>
      <c r="G114" s="286"/>
      <c r="H114" s="286" t="s">
        <v>1244</v>
      </c>
      <c r="I114" s="286" t="s">
        <v>1203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1201</v>
      </c>
      <c r="G115" s="286"/>
      <c r="H115" s="286" t="s">
        <v>1245</v>
      </c>
      <c r="I115" s="286" t="s">
        <v>1236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1201</v>
      </c>
      <c r="G116" s="286"/>
      <c r="H116" s="286" t="s">
        <v>1246</v>
      </c>
      <c r="I116" s="286" t="s">
        <v>1236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1201</v>
      </c>
      <c r="G117" s="286"/>
      <c r="H117" s="286" t="s">
        <v>1247</v>
      </c>
      <c r="I117" s="286" t="s">
        <v>1248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1249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1195</v>
      </c>
      <c r="D123" s="301"/>
      <c r="E123" s="301"/>
      <c r="F123" s="301" t="s">
        <v>1196</v>
      </c>
      <c r="G123" s="302"/>
      <c r="H123" s="301" t="s">
        <v>54</v>
      </c>
      <c r="I123" s="301" t="s">
        <v>57</v>
      </c>
      <c r="J123" s="301" t="s">
        <v>1197</v>
      </c>
      <c r="K123" s="330"/>
    </row>
    <row r="124" s="1" customFormat="1" ht="17.25" customHeight="1">
      <c r="B124" s="329"/>
      <c r="C124" s="303" t="s">
        <v>1198</v>
      </c>
      <c r="D124" s="303"/>
      <c r="E124" s="303"/>
      <c r="F124" s="304" t="s">
        <v>1199</v>
      </c>
      <c r="G124" s="305"/>
      <c r="H124" s="303"/>
      <c r="I124" s="303"/>
      <c r="J124" s="303" t="s">
        <v>1200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1204</v>
      </c>
      <c r="D126" s="308"/>
      <c r="E126" s="308"/>
      <c r="F126" s="309" t="s">
        <v>1201</v>
      </c>
      <c r="G126" s="286"/>
      <c r="H126" s="286" t="s">
        <v>1241</v>
      </c>
      <c r="I126" s="286" t="s">
        <v>1203</v>
      </c>
      <c r="J126" s="286">
        <v>120</v>
      </c>
      <c r="K126" s="334"/>
    </row>
    <row r="127" s="1" customFormat="1" ht="15" customHeight="1">
      <c r="B127" s="331"/>
      <c r="C127" s="286" t="s">
        <v>1250</v>
      </c>
      <c r="D127" s="286"/>
      <c r="E127" s="286"/>
      <c r="F127" s="309" t="s">
        <v>1201</v>
      </c>
      <c r="G127" s="286"/>
      <c r="H127" s="286" t="s">
        <v>1251</v>
      </c>
      <c r="I127" s="286" t="s">
        <v>1203</v>
      </c>
      <c r="J127" s="286" t="s">
        <v>1252</v>
      </c>
      <c r="K127" s="334"/>
    </row>
    <row r="128" s="1" customFormat="1" ht="15" customHeight="1">
      <c r="B128" s="331"/>
      <c r="C128" s="286" t="s">
        <v>1149</v>
      </c>
      <c r="D128" s="286"/>
      <c r="E128" s="286"/>
      <c r="F128" s="309" t="s">
        <v>1201</v>
      </c>
      <c r="G128" s="286"/>
      <c r="H128" s="286" t="s">
        <v>1253</v>
      </c>
      <c r="I128" s="286" t="s">
        <v>1203</v>
      </c>
      <c r="J128" s="286" t="s">
        <v>1252</v>
      </c>
      <c r="K128" s="334"/>
    </row>
    <row r="129" s="1" customFormat="1" ht="15" customHeight="1">
      <c r="B129" s="331"/>
      <c r="C129" s="286" t="s">
        <v>1212</v>
      </c>
      <c r="D129" s="286"/>
      <c r="E129" s="286"/>
      <c r="F129" s="309" t="s">
        <v>1207</v>
      </c>
      <c r="G129" s="286"/>
      <c r="H129" s="286" t="s">
        <v>1213</v>
      </c>
      <c r="I129" s="286" t="s">
        <v>1203</v>
      </c>
      <c r="J129" s="286">
        <v>15</v>
      </c>
      <c r="K129" s="334"/>
    </row>
    <row r="130" s="1" customFormat="1" ht="15" customHeight="1">
      <c r="B130" s="331"/>
      <c r="C130" s="312" t="s">
        <v>1214</v>
      </c>
      <c r="D130" s="312"/>
      <c r="E130" s="312"/>
      <c r="F130" s="313" t="s">
        <v>1207</v>
      </c>
      <c r="G130" s="312"/>
      <c r="H130" s="312" t="s">
        <v>1215</v>
      </c>
      <c r="I130" s="312" t="s">
        <v>1203</v>
      </c>
      <c r="J130" s="312">
        <v>15</v>
      </c>
      <c r="K130" s="334"/>
    </row>
    <row r="131" s="1" customFormat="1" ht="15" customHeight="1">
      <c r="B131" s="331"/>
      <c r="C131" s="312" t="s">
        <v>1216</v>
      </c>
      <c r="D131" s="312"/>
      <c r="E131" s="312"/>
      <c r="F131" s="313" t="s">
        <v>1207</v>
      </c>
      <c r="G131" s="312"/>
      <c r="H131" s="312" t="s">
        <v>1217</v>
      </c>
      <c r="I131" s="312" t="s">
        <v>1203</v>
      </c>
      <c r="J131" s="312">
        <v>20</v>
      </c>
      <c r="K131" s="334"/>
    </row>
    <row r="132" s="1" customFormat="1" ht="15" customHeight="1">
      <c r="B132" s="331"/>
      <c r="C132" s="312" t="s">
        <v>1218</v>
      </c>
      <c r="D132" s="312"/>
      <c r="E132" s="312"/>
      <c r="F132" s="313" t="s">
        <v>1207</v>
      </c>
      <c r="G132" s="312"/>
      <c r="H132" s="312" t="s">
        <v>1219</v>
      </c>
      <c r="I132" s="312" t="s">
        <v>1203</v>
      </c>
      <c r="J132" s="312">
        <v>20</v>
      </c>
      <c r="K132" s="334"/>
    </row>
    <row r="133" s="1" customFormat="1" ht="15" customHeight="1">
      <c r="B133" s="331"/>
      <c r="C133" s="286" t="s">
        <v>1206</v>
      </c>
      <c r="D133" s="286"/>
      <c r="E133" s="286"/>
      <c r="F133" s="309" t="s">
        <v>1207</v>
      </c>
      <c r="G133" s="286"/>
      <c r="H133" s="286" t="s">
        <v>1241</v>
      </c>
      <c r="I133" s="286" t="s">
        <v>1203</v>
      </c>
      <c r="J133" s="286">
        <v>50</v>
      </c>
      <c r="K133" s="334"/>
    </row>
    <row r="134" s="1" customFormat="1" ht="15" customHeight="1">
      <c r="B134" s="331"/>
      <c r="C134" s="286" t="s">
        <v>1220</v>
      </c>
      <c r="D134" s="286"/>
      <c r="E134" s="286"/>
      <c r="F134" s="309" t="s">
        <v>1207</v>
      </c>
      <c r="G134" s="286"/>
      <c r="H134" s="286" t="s">
        <v>1241</v>
      </c>
      <c r="I134" s="286" t="s">
        <v>1203</v>
      </c>
      <c r="J134" s="286">
        <v>50</v>
      </c>
      <c r="K134" s="334"/>
    </row>
    <row r="135" s="1" customFormat="1" ht="15" customHeight="1">
      <c r="B135" s="331"/>
      <c r="C135" s="286" t="s">
        <v>1226</v>
      </c>
      <c r="D135" s="286"/>
      <c r="E135" s="286"/>
      <c r="F135" s="309" t="s">
        <v>1207</v>
      </c>
      <c r="G135" s="286"/>
      <c r="H135" s="286" t="s">
        <v>1241</v>
      </c>
      <c r="I135" s="286" t="s">
        <v>1203</v>
      </c>
      <c r="J135" s="286">
        <v>50</v>
      </c>
      <c r="K135" s="334"/>
    </row>
    <row r="136" s="1" customFormat="1" ht="15" customHeight="1">
      <c r="B136" s="331"/>
      <c r="C136" s="286" t="s">
        <v>1228</v>
      </c>
      <c r="D136" s="286"/>
      <c r="E136" s="286"/>
      <c r="F136" s="309" t="s">
        <v>1207</v>
      </c>
      <c r="G136" s="286"/>
      <c r="H136" s="286" t="s">
        <v>1241</v>
      </c>
      <c r="I136" s="286" t="s">
        <v>1203</v>
      </c>
      <c r="J136" s="286">
        <v>50</v>
      </c>
      <c r="K136" s="334"/>
    </row>
    <row r="137" s="1" customFormat="1" ht="15" customHeight="1">
      <c r="B137" s="331"/>
      <c r="C137" s="286" t="s">
        <v>1229</v>
      </c>
      <c r="D137" s="286"/>
      <c r="E137" s="286"/>
      <c r="F137" s="309" t="s">
        <v>1207</v>
      </c>
      <c r="G137" s="286"/>
      <c r="H137" s="286" t="s">
        <v>1254</v>
      </c>
      <c r="I137" s="286" t="s">
        <v>1203</v>
      </c>
      <c r="J137" s="286">
        <v>255</v>
      </c>
      <c r="K137" s="334"/>
    </row>
    <row r="138" s="1" customFormat="1" ht="15" customHeight="1">
      <c r="B138" s="331"/>
      <c r="C138" s="286" t="s">
        <v>1231</v>
      </c>
      <c r="D138" s="286"/>
      <c r="E138" s="286"/>
      <c r="F138" s="309" t="s">
        <v>1201</v>
      </c>
      <c r="G138" s="286"/>
      <c r="H138" s="286" t="s">
        <v>1255</v>
      </c>
      <c r="I138" s="286" t="s">
        <v>1233</v>
      </c>
      <c r="J138" s="286"/>
      <c r="K138" s="334"/>
    </row>
    <row r="139" s="1" customFormat="1" ht="15" customHeight="1">
      <c r="B139" s="331"/>
      <c r="C139" s="286" t="s">
        <v>1234</v>
      </c>
      <c r="D139" s="286"/>
      <c r="E139" s="286"/>
      <c r="F139" s="309" t="s">
        <v>1201</v>
      </c>
      <c r="G139" s="286"/>
      <c r="H139" s="286" t="s">
        <v>1256</v>
      </c>
      <c r="I139" s="286" t="s">
        <v>1236</v>
      </c>
      <c r="J139" s="286"/>
      <c r="K139" s="334"/>
    </row>
    <row r="140" s="1" customFormat="1" ht="15" customHeight="1">
      <c r="B140" s="331"/>
      <c r="C140" s="286" t="s">
        <v>1237</v>
      </c>
      <c r="D140" s="286"/>
      <c r="E140" s="286"/>
      <c r="F140" s="309" t="s">
        <v>1201</v>
      </c>
      <c r="G140" s="286"/>
      <c r="H140" s="286" t="s">
        <v>1237</v>
      </c>
      <c r="I140" s="286" t="s">
        <v>1236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1201</v>
      </c>
      <c r="G141" s="286"/>
      <c r="H141" s="286" t="s">
        <v>1257</v>
      </c>
      <c r="I141" s="286" t="s">
        <v>1236</v>
      </c>
      <c r="J141" s="286"/>
      <c r="K141" s="334"/>
    </row>
    <row r="142" s="1" customFormat="1" ht="15" customHeight="1">
      <c r="B142" s="331"/>
      <c r="C142" s="286" t="s">
        <v>1258</v>
      </c>
      <c r="D142" s="286"/>
      <c r="E142" s="286"/>
      <c r="F142" s="309" t="s">
        <v>1201</v>
      </c>
      <c r="G142" s="286"/>
      <c r="H142" s="286" t="s">
        <v>1259</v>
      </c>
      <c r="I142" s="286" t="s">
        <v>1236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1260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1195</v>
      </c>
      <c r="D148" s="301"/>
      <c r="E148" s="301"/>
      <c r="F148" s="301" t="s">
        <v>1196</v>
      </c>
      <c r="G148" s="302"/>
      <c r="H148" s="301" t="s">
        <v>54</v>
      </c>
      <c r="I148" s="301" t="s">
        <v>57</v>
      </c>
      <c r="J148" s="301" t="s">
        <v>1197</v>
      </c>
      <c r="K148" s="300"/>
    </row>
    <row r="149" s="1" customFormat="1" ht="17.25" customHeight="1">
      <c r="B149" s="298"/>
      <c r="C149" s="303" t="s">
        <v>1198</v>
      </c>
      <c r="D149" s="303"/>
      <c r="E149" s="303"/>
      <c r="F149" s="304" t="s">
        <v>1199</v>
      </c>
      <c r="G149" s="305"/>
      <c r="H149" s="303"/>
      <c r="I149" s="303"/>
      <c r="J149" s="303" t="s">
        <v>1200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1204</v>
      </c>
      <c r="D151" s="286"/>
      <c r="E151" s="286"/>
      <c r="F151" s="339" t="s">
        <v>1201</v>
      </c>
      <c r="G151" s="286"/>
      <c r="H151" s="338" t="s">
        <v>1241</v>
      </c>
      <c r="I151" s="338" t="s">
        <v>1203</v>
      </c>
      <c r="J151" s="338">
        <v>120</v>
      </c>
      <c r="K151" s="334"/>
    </row>
    <row r="152" s="1" customFormat="1" ht="15" customHeight="1">
      <c r="B152" s="311"/>
      <c r="C152" s="338" t="s">
        <v>1250</v>
      </c>
      <c r="D152" s="286"/>
      <c r="E152" s="286"/>
      <c r="F152" s="339" t="s">
        <v>1201</v>
      </c>
      <c r="G152" s="286"/>
      <c r="H152" s="338" t="s">
        <v>1261</v>
      </c>
      <c r="I152" s="338" t="s">
        <v>1203</v>
      </c>
      <c r="J152" s="338" t="s">
        <v>1252</v>
      </c>
      <c r="K152" s="334"/>
    </row>
    <row r="153" s="1" customFormat="1" ht="15" customHeight="1">
      <c r="B153" s="311"/>
      <c r="C153" s="338" t="s">
        <v>1149</v>
      </c>
      <c r="D153" s="286"/>
      <c r="E153" s="286"/>
      <c r="F153" s="339" t="s">
        <v>1201</v>
      </c>
      <c r="G153" s="286"/>
      <c r="H153" s="338" t="s">
        <v>1262</v>
      </c>
      <c r="I153" s="338" t="s">
        <v>1203</v>
      </c>
      <c r="J153" s="338" t="s">
        <v>1252</v>
      </c>
      <c r="K153" s="334"/>
    </row>
    <row r="154" s="1" customFormat="1" ht="15" customHeight="1">
      <c r="B154" s="311"/>
      <c r="C154" s="338" t="s">
        <v>1206</v>
      </c>
      <c r="D154" s="286"/>
      <c r="E154" s="286"/>
      <c r="F154" s="339" t="s">
        <v>1207</v>
      </c>
      <c r="G154" s="286"/>
      <c r="H154" s="338" t="s">
        <v>1241</v>
      </c>
      <c r="I154" s="338" t="s">
        <v>1203</v>
      </c>
      <c r="J154" s="338">
        <v>50</v>
      </c>
      <c r="K154" s="334"/>
    </row>
    <row r="155" s="1" customFormat="1" ht="15" customHeight="1">
      <c r="B155" s="311"/>
      <c r="C155" s="338" t="s">
        <v>1209</v>
      </c>
      <c r="D155" s="286"/>
      <c r="E155" s="286"/>
      <c r="F155" s="339" t="s">
        <v>1201</v>
      </c>
      <c r="G155" s="286"/>
      <c r="H155" s="338" t="s">
        <v>1241</v>
      </c>
      <c r="I155" s="338" t="s">
        <v>1211</v>
      </c>
      <c r="J155" s="338"/>
      <c r="K155" s="334"/>
    </row>
    <row r="156" s="1" customFormat="1" ht="15" customHeight="1">
      <c r="B156" s="311"/>
      <c r="C156" s="338" t="s">
        <v>1220</v>
      </c>
      <c r="D156" s="286"/>
      <c r="E156" s="286"/>
      <c r="F156" s="339" t="s">
        <v>1207</v>
      </c>
      <c r="G156" s="286"/>
      <c r="H156" s="338" t="s">
        <v>1241</v>
      </c>
      <c r="I156" s="338" t="s">
        <v>1203</v>
      </c>
      <c r="J156" s="338">
        <v>50</v>
      </c>
      <c r="K156" s="334"/>
    </row>
    <row r="157" s="1" customFormat="1" ht="15" customHeight="1">
      <c r="B157" s="311"/>
      <c r="C157" s="338" t="s">
        <v>1228</v>
      </c>
      <c r="D157" s="286"/>
      <c r="E157" s="286"/>
      <c r="F157" s="339" t="s">
        <v>1207</v>
      </c>
      <c r="G157" s="286"/>
      <c r="H157" s="338" t="s">
        <v>1241</v>
      </c>
      <c r="I157" s="338" t="s">
        <v>1203</v>
      </c>
      <c r="J157" s="338">
        <v>50</v>
      </c>
      <c r="K157" s="334"/>
    </row>
    <row r="158" s="1" customFormat="1" ht="15" customHeight="1">
      <c r="B158" s="311"/>
      <c r="C158" s="338" t="s">
        <v>1226</v>
      </c>
      <c r="D158" s="286"/>
      <c r="E158" s="286"/>
      <c r="F158" s="339" t="s">
        <v>1207</v>
      </c>
      <c r="G158" s="286"/>
      <c r="H158" s="338" t="s">
        <v>1241</v>
      </c>
      <c r="I158" s="338" t="s">
        <v>1203</v>
      </c>
      <c r="J158" s="338">
        <v>50</v>
      </c>
      <c r="K158" s="334"/>
    </row>
    <row r="159" s="1" customFormat="1" ht="15" customHeight="1">
      <c r="B159" s="311"/>
      <c r="C159" s="338" t="s">
        <v>95</v>
      </c>
      <c r="D159" s="286"/>
      <c r="E159" s="286"/>
      <c r="F159" s="339" t="s">
        <v>1201</v>
      </c>
      <c r="G159" s="286"/>
      <c r="H159" s="338" t="s">
        <v>1263</v>
      </c>
      <c r="I159" s="338" t="s">
        <v>1203</v>
      </c>
      <c r="J159" s="338" t="s">
        <v>1264</v>
      </c>
      <c r="K159" s="334"/>
    </row>
    <row r="160" s="1" customFormat="1" ht="15" customHeight="1">
      <c r="B160" s="311"/>
      <c r="C160" s="338" t="s">
        <v>1265</v>
      </c>
      <c r="D160" s="286"/>
      <c r="E160" s="286"/>
      <c r="F160" s="339" t="s">
        <v>1201</v>
      </c>
      <c r="G160" s="286"/>
      <c r="H160" s="338" t="s">
        <v>1266</v>
      </c>
      <c r="I160" s="338" t="s">
        <v>1236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1267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1195</v>
      </c>
      <c r="D166" s="301"/>
      <c r="E166" s="301"/>
      <c r="F166" s="301" t="s">
        <v>1196</v>
      </c>
      <c r="G166" s="343"/>
      <c r="H166" s="344" t="s">
        <v>54</v>
      </c>
      <c r="I166" s="344" t="s">
        <v>57</v>
      </c>
      <c r="J166" s="301" t="s">
        <v>1197</v>
      </c>
      <c r="K166" s="278"/>
    </row>
    <row r="167" s="1" customFormat="1" ht="17.25" customHeight="1">
      <c r="B167" s="279"/>
      <c r="C167" s="303" t="s">
        <v>1198</v>
      </c>
      <c r="D167" s="303"/>
      <c r="E167" s="303"/>
      <c r="F167" s="304" t="s">
        <v>1199</v>
      </c>
      <c r="G167" s="345"/>
      <c r="H167" s="346"/>
      <c r="I167" s="346"/>
      <c r="J167" s="303" t="s">
        <v>1200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1204</v>
      </c>
      <c r="D169" s="286"/>
      <c r="E169" s="286"/>
      <c r="F169" s="309" t="s">
        <v>1201</v>
      </c>
      <c r="G169" s="286"/>
      <c r="H169" s="286" t="s">
        <v>1241</v>
      </c>
      <c r="I169" s="286" t="s">
        <v>1203</v>
      </c>
      <c r="J169" s="286">
        <v>120</v>
      </c>
      <c r="K169" s="334"/>
    </row>
    <row r="170" s="1" customFormat="1" ht="15" customHeight="1">
      <c r="B170" s="311"/>
      <c r="C170" s="286" t="s">
        <v>1250</v>
      </c>
      <c r="D170" s="286"/>
      <c r="E170" s="286"/>
      <c r="F170" s="309" t="s">
        <v>1201</v>
      </c>
      <c r="G170" s="286"/>
      <c r="H170" s="286" t="s">
        <v>1251</v>
      </c>
      <c r="I170" s="286" t="s">
        <v>1203</v>
      </c>
      <c r="J170" s="286" t="s">
        <v>1252</v>
      </c>
      <c r="K170" s="334"/>
    </row>
    <row r="171" s="1" customFormat="1" ht="15" customHeight="1">
      <c r="B171" s="311"/>
      <c r="C171" s="286" t="s">
        <v>1149</v>
      </c>
      <c r="D171" s="286"/>
      <c r="E171" s="286"/>
      <c r="F171" s="309" t="s">
        <v>1201</v>
      </c>
      <c r="G171" s="286"/>
      <c r="H171" s="286" t="s">
        <v>1268</v>
      </c>
      <c r="I171" s="286" t="s">
        <v>1203</v>
      </c>
      <c r="J171" s="286" t="s">
        <v>1252</v>
      </c>
      <c r="K171" s="334"/>
    </row>
    <row r="172" s="1" customFormat="1" ht="15" customHeight="1">
      <c r="B172" s="311"/>
      <c r="C172" s="286" t="s">
        <v>1206</v>
      </c>
      <c r="D172" s="286"/>
      <c r="E172" s="286"/>
      <c r="F172" s="309" t="s">
        <v>1207</v>
      </c>
      <c r="G172" s="286"/>
      <c r="H172" s="286" t="s">
        <v>1268</v>
      </c>
      <c r="I172" s="286" t="s">
        <v>1203</v>
      </c>
      <c r="J172" s="286">
        <v>50</v>
      </c>
      <c r="K172" s="334"/>
    </row>
    <row r="173" s="1" customFormat="1" ht="15" customHeight="1">
      <c r="B173" s="311"/>
      <c r="C173" s="286" t="s">
        <v>1209</v>
      </c>
      <c r="D173" s="286"/>
      <c r="E173" s="286"/>
      <c r="F173" s="309" t="s">
        <v>1201</v>
      </c>
      <c r="G173" s="286"/>
      <c r="H173" s="286" t="s">
        <v>1268</v>
      </c>
      <c r="I173" s="286" t="s">
        <v>1211</v>
      </c>
      <c r="J173" s="286"/>
      <c r="K173" s="334"/>
    </row>
    <row r="174" s="1" customFormat="1" ht="15" customHeight="1">
      <c r="B174" s="311"/>
      <c r="C174" s="286" t="s">
        <v>1220</v>
      </c>
      <c r="D174" s="286"/>
      <c r="E174" s="286"/>
      <c r="F174" s="309" t="s">
        <v>1207</v>
      </c>
      <c r="G174" s="286"/>
      <c r="H174" s="286" t="s">
        <v>1268</v>
      </c>
      <c r="I174" s="286" t="s">
        <v>1203</v>
      </c>
      <c r="J174" s="286">
        <v>50</v>
      </c>
      <c r="K174" s="334"/>
    </row>
    <row r="175" s="1" customFormat="1" ht="15" customHeight="1">
      <c r="B175" s="311"/>
      <c r="C175" s="286" t="s">
        <v>1228</v>
      </c>
      <c r="D175" s="286"/>
      <c r="E175" s="286"/>
      <c r="F175" s="309" t="s">
        <v>1207</v>
      </c>
      <c r="G175" s="286"/>
      <c r="H175" s="286" t="s">
        <v>1268</v>
      </c>
      <c r="I175" s="286" t="s">
        <v>1203</v>
      </c>
      <c r="J175" s="286">
        <v>50</v>
      </c>
      <c r="K175" s="334"/>
    </row>
    <row r="176" s="1" customFormat="1" ht="15" customHeight="1">
      <c r="B176" s="311"/>
      <c r="C176" s="286" t="s">
        <v>1226</v>
      </c>
      <c r="D176" s="286"/>
      <c r="E176" s="286"/>
      <c r="F176" s="309" t="s">
        <v>1207</v>
      </c>
      <c r="G176" s="286"/>
      <c r="H176" s="286" t="s">
        <v>1268</v>
      </c>
      <c r="I176" s="286" t="s">
        <v>1203</v>
      </c>
      <c r="J176" s="286">
        <v>50</v>
      </c>
      <c r="K176" s="334"/>
    </row>
    <row r="177" s="1" customFormat="1" ht="15" customHeight="1">
      <c r="B177" s="311"/>
      <c r="C177" s="286" t="s">
        <v>125</v>
      </c>
      <c r="D177" s="286"/>
      <c r="E177" s="286"/>
      <c r="F177" s="309" t="s">
        <v>1201</v>
      </c>
      <c r="G177" s="286"/>
      <c r="H177" s="286" t="s">
        <v>1269</v>
      </c>
      <c r="I177" s="286" t="s">
        <v>1270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1201</v>
      </c>
      <c r="G178" s="286"/>
      <c r="H178" s="286" t="s">
        <v>1271</v>
      </c>
      <c r="I178" s="286" t="s">
        <v>1272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1201</v>
      </c>
      <c r="G179" s="286"/>
      <c r="H179" s="286" t="s">
        <v>1273</v>
      </c>
      <c r="I179" s="286" t="s">
        <v>1203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1201</v>
      </c>
      <c r="G180" s="286"/>
      <c r="H180" s="286" t="s">
        <v>1274</v>
      </c>
      <c r="I180" s="286" t="s">
        <v>1203</v>
      </c>
      <c r="J180" s="286">
        <v>255</v>
      </c>
      <c r="K180" s="334"/>
    </row>
    <row r="181" s="1" customFormat="1" ht="15" customHeight="1">
      <c r="B181" s="311"/>
      <c r="C181" s="286" t="s">
        <v>126</v>
      </c>
      <c r="D181" s="286"/>
      <c r="E181" s="286"/>
      <c r="F181" s="309" t="s">
        <v>1201</v>
      </c>
      <c r="G181" s="286"/>
      <c r="H181" s="286" t="s">
        <v>1165</v>
      </c>
      <c r="I181" s="286" t="s">
        <v>1203</v>
      </c>
      <c r="J181" s="286">
        <v>10</v>
      </c>
      <c r="K181" s="334"/>
    </row>
    <row r="182" s="1" customFormat="1" ht="15" customHeight="1">
      <c r="B182" s="311"/>
      <c r="C182" s="286" t="s">
        <v>127</v>
      </c>
      <c r="D182" s="286"/>
      <c r="E182" s="286"/>
      <c r="F182" s="309" t="s">
        <v>1201</v>
      </c>
      <c r="G182" s="286"/>
      <c r="H182" s="286" t="s">
        <v>1275</v>
      </c>
      <c r="I182" s="286" t="s">
        <v>1236</v>
      </c>
      <c r="J182" s="286"/>
      <c r="K182" s="334"/>
    </row>
    <row r="183" s="1" customFormat="1" ht="15" customHeight="1">
      <c r="B183" s="311"/>
      <c r="C183" s="286" t="s">
        <v>1276</v>
      </c>
      <c r="D183" s="286"/>
      <c r="E183" s="286"/>
      <c r="F183" s="309" t="s">
        <v>1201</v>
      </c>
      <c r="G183" s="286"/>
      <c r="H183" s="286" t="s">
        <v>1277</v>
      </c>
      <c r="I183" s="286" t="s">
        <v>1236</v>
      </c>
      <c r="J183" s="286"/>
      <c r="K183" s="334"/>
    </row>
    <row r="184" s="1" customFormat="1" ht="15" customHeight="1">
      <c r="B184" s="311"/>
      <c r="C184" s="286" t="s">
        <v>1265</v>
      </c>
      <c r="D184" s="286"/>
      <c r="E184" s="286"/>
      <c r="F184" s="309" t="s">
        <v>1201</v>
      </c>
      <c r="G184" s="286"/>
      <c r="H184" s="286" t="s">
        <v>1278</v>
      </c>
      <c r="I184" s="286" t="s">
        <v>1236</v>
      </c>
      <c r="J184" s="286"/>
      <c r="K184" s="334"/>
    </row>
    <row r="185" s="1" customFormat="1" ht="15" customHeight="1">
      <c r="B185" s="311"/>
      <c r="C185" s="286" t="s">
        <v>129</v>
      </c>
      <c r="D185" s="286"/>
      <c r="E185" s="286"/>
      <c r="F185" s="309" t="s">
        <v>1207</v>
      </c>
      <c r="G185" s="286"/>
      <c r="H185" s="286" t="s">
        <v>1279</v>
      </c>
      <c r="I185" s="286" t="s">
        <v>1203</v>
      </c>
      <c r="J185" s="286">
        <v>50</v>
      </c>
      <c r="K185" s="334"/>
    </row>
    <row r="186" s="1" customFormat="1" ht="15" customHeight="1">
      <c r="B186" s="311"/>
      <c r="C186" s="286" t="s">
        <v>1280</v>
      </c>
      <c r="D186" s="286"/>
      <c r="E186" s="286"/>
      <c r="F186" s="309" t="s">
        <v>1207</v>
      </c>
      <c r="G186" s="286"/>
      <c r="H186" s="286" t="s">
        <v>1281</v>
      </c>
      <c r="I186" s="286" t="s">
        <v>1282</v>
      </c>
      <c r="J186" s="286"/>
      <c r="K186" s="334"/>
    </row>
    <row r="187" s="1" customFormat="1" ht="15" customHeight="1">
      <c r="B187" s="311"/>
      <c r="C187" s="286" t="s">
        <v>1283</v>
      </c>
      <c r="D187" s="286"/>
      <c r="E187" s="286"/>
      <c r="F187" s="309" t="s">
        <v>1207</v>
      </c>
      <c r="G187" s="286"/>
      <c r="H187" s="286" t="s">
        <v>1284</v>
      </c>
      <c r="I187" s="286" t="s">
        <v>1282</v>
      </c>
      <c r="J187" s="286"/>
      <c r="K187" s="334"/>
    </row>
    <row r="188" s="1" customFormat="1" ht="15" customHeight="1">
      <c r="B188" s="311"/>
      <c r="C188" s="286" t="s">
        <v>1285</v>
      </c>
      <c r="D188" s="286"/>
      <c r="E188" s="286"/>
      <c r="F188" s="309" t="s">
        <v>1207</v>
      </c>
      <c r="G188" s="286"/>
      <c r="H188" s="286" t="s">
        <v>1286</v>
      </c>
      <c r="I188" s="286" t="s">
        <v>1282</v>
      </c>
      <c r="J188" s="286"/>
      <c r="K188" s="334"/>
    </row>
    <row r="189" s="1" customFormat="1" ht="15" customHeight="1">
      <c r="B189" s="311"/>
      <c r="C189" s="347" t="s">
        <v>1287</v>
      </c>
      <c r="D189" s="286"/>
      <c r="E189" s="286"/>
      <c r="F189" s="309" t="s">
        <v>1207</v>
      </c>
      <c r="G189" s="286"/>
      <c r="H189" s="286" t="s">
        <v>1288</v>
      </c>
      <c r="I189" s="286" t="s">
        <v>1289</v>
      </c>
      <c r="J189" s="348" t="s">
        <v>1290</v>
      </c>
      <c r="K189" s="334"/>
    </row>
    <row r="190" s="1" customFormat="1" ht="15" customHeight="1">
      <c r="B190" s="311"/>
      <c r="C190" s="347" t="s">
        <v>42</v>
      </c>
      <c r="D190" s="286"/>
      <c r="E190" s="286"/>
      <c r="F190" s="309" t="s">
        <v>1201</v>
      </c>
      <c r="G190" s="286"/>
      <c r="H190" s="283" t="s">
        <v>1291</v>
      </c>
      <c r="I190" s="286" t="s">
        <v>1292</v>
      </c>
      <c r="J190" s="286"/>
      <c r="K190" s="334"/>
    </row>
    <row r="191" s="1" customFormat="1" ht="15" customHeight="1">
      <c r="B191" s="311"/>
      <c r="C191" s="347" t="s">
        <v>1293</v>
      </c>
      <c r="D191" s="286"/>
      <c r="E191" s="286"/>
      <c r="F191" s="309" t="s">
        <v>1201</v>
      </c>
      <c r="G191" s="286"/>
      <c r="H191" s="286" t="s">
        <v>1294</v>
      </c>
      <c r="I191" s="286" t="s">
        <v>1236</v>
      </c>
      <c r="J191" s="286"/>
      <c r="K191" s="334"/>
    </row>
    <row r="192" s="1" customFormat="1" ht="15" customHeight="1">
      <c r="B192" s="311"/>
      <c r="C192" s="347" t="s">
        <v>1295</v>
      </c>
      <c r="D192" s="286"/>
      <c r="E192" s="286"/>
      <c r="F192" s="309" t="s">
        <v>1201</v>
      </c>
      <c r="G192" s="286"/>
      <c r="H192" s="286" t="s">
        <v>1296</v>
      </c>
      <c r="I192" s="286" t="s">
        <v>1236</v>
      </c>
      <c r="J192" s="286"/>
      <c r="K192" s="334"/>
    </row>
    <row r="193" s="1" customFormat="1" ht="15" customHeight="1">
      <c r="B193" s="311"/>
      <c r="C193" s="347" t="s">
        <v>1297</v>
      </c>
      <c r="D193" s="286"/>
      <c r="E193" s="286"/>
      <c r="F193" s="309" t="s">
        <v>1207</v>
      </c>
      <c r="G193" s="286"/>
      <c r="H193" s="286" t="s">
        <v>1298</v>
      </c>
      <c r="I193" s="286" t="s">
        <v>1236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1299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1300</v>
      </c>
      <c r="D200" s="350"/>
      <c r="E200" s="350"/>
      <c r="F200" s="350" t="s">
        <v>1301</v>
      </c>
      <c r="G200" s="351"/>
      <c r="H200" s="350" t="s">
        <v>1302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1292</v>
      </c>
      <c r="D202" s="286"/>
      <c r="E202" s="286"/>
      <c r="F202" s="309" t="s">
        <v>43</v>
      </c>
      <c r="G202" s="286"/>
      <c r="H202" s="286" t="s">
        <v>1303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44</v>
      </c>
      <c r="G203" s="286"/>
      <c r="H203" s="286" t="s">
        <v>1304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47</v>
      </c>
      <c r="G204" s="286"/>
      <c r="H204" s="286" t="s">
        <v>1305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45</v>
      </c>
      <c r="G205" s="286"/>
      <c r="H205" s="286" t="s">
        <v>1306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46</v>
      </c>
      <c r="G206" s="286"/>
      <c r="H206" s="286" t="s">
        <v>1307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1248</v>
      </c>
      <c r="D208" s="286"/>
      <c r="E208" s="286"/>
      <c r="F208" s="309" t="s">
        <v>79</v>
      </c>
      <c r="G208" s="286"/>
      <c r="H208" s="286" t="s">
        <v>1308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1143</v>
      </c>
      <c r="G209" s="286"/>
      <c r="H209" s="286" t="s">
        <v>1144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1141</v>
      </c>
      <c r="G210" s="286"/>
      <c r="H210" s="286" t="s">
        <v>1309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1145</v>
      </c>
      <c r="G211" s="347"/>
      <c r="H211" s="338" t="s">
        <v>1146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1147</v>
      </c>
      <c r="G212" s="347"/>
      <c r="H212" s="338" t="s">
        <v>1310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1272</v>
      </c>
      <c r="D214" s="286"/>
      <c r="E214" s="286"/>
      <c r="F214" s="309">
        <v>1</v>
      </c>
      <c r="G214" s="347"/>
      <c r="H214" s="338" t="s">
        <v>1311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1312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1313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1314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2022-03-07T16:50:54Z</dcterms:created>
  <dcterms:modified xsi:type="dcterms:W3CDTF">2022-03-07T16:51:01Z</dcterms:modified>
</cp:coreProperties>
</file>